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3395" windowHeight="7740"/>
  </bookViews>
  <sheets>
    <sheet name="Лист1" sheetId="1" r:id="rId1"/>
  </sheets>
  <definedNames>
    <definedName name="_xlnm.Print_Area" localSheetId="0">Лист1!$A$1:$E$358</definedName>
  </definedNames>
  <calcPr calcId="125725"/>
</workbook>
</file>

<file path=xl/calcChain.xml><?xml version="1.0" encoding="utf-8"?>
<calcChain xmlns="http://schemas.openxmlformats.org/spreadsheetml/2006/main">
  <c r="C78" i="1"/>
  <c r="C120"/>
  <c r="C73"/>
  <c r="C82"/>
  <c r="C79" l="1"/>
  <c r="C177"/>
  <c r="C203"/>
  <c r="C52"/>
  <c r="E19"/>
  <c r="C213"/>
  <c r="C166"/>
  <c r="C164"/>
  <c r="C159"/>
  <c r="C157"/>
  <c r="C155"/>
  <c r="C94"/>
  <c r="C51"/>
  <c r="C33"/>
  <c r="C296" l="1"/>
  <c r="C24"/>
  <c r="C26"/>
  <c r="G243" l="1"/>
  <c r="G239"/>
  <c r="C167" l="1"/>
  <c r="C226"/>
  <c r="I221"/>
  <c r="I219"/>
  <c r="C160"/>
  <c r="I220"/>
  <c r="H226"/>
  <c r="I223"/>
  <c r="I222"/>
  <c r="I217"/>
  <c r="I216"/>
  <c r="I215"/>
  <c r="I214"/>
  <c r="I218" l="1"/>
  <c r="I224" s="1"/>
  <c r="I227" s="1"/>
  <c r="E297"/>
  <c r="E329"/>
  <c r="E322"/>
  <c r="E318"/>
  <c r="C318"/>
  <c r="E317"/>
  <c r="E296"/>
  <c r="E294"/>
  <c r="E290"/>
  <c r="C286"/>
  <c r="C277" s="1"/>
  <c r="E284"/>
  <c r="E283"/>
  <c r="E282"/>
  <c r="E278"/>
  <c r="C278"/>
  <c r="E52"/>
  <c r="E60"/>
  <c r="D59"/>
  <c r="C59"/>
  <c r="E59" s="1"/>
  <c r="E56"/>
  <c r="C222"/>
  <c r="E233"/>
  <c r="D94"/>
  <c r="D73"/>
  <c r="E128"/>
  <c r="C128"/>
  <c r="E85"/>
  <c r="D140"/>
  <c r="D138"/>
  <c r="D139"/>
  <c r="D137"/>
  <c r="D133"/>
  <c r="D134"/>
  <c r="D135"/>
  <c r="D132"/>
  <c r="D130"/>
  <c r="D127"/>
  <c r="D125"/>
  <c r="D122"/>
  <c r="D120"/>
  <c r="D118"/>
  <c r="D116"/>
  <c r="D114"/>
  <c r="D110"/>
  <c r="D107"/>
  <c r="D105"/>
  <c r="D102"/>
  <c r="D99"/>
  <c r="D95"/>
  <c r="D92"/>
  <c r="D90"/>
  <c r="D88"/>
  <c r="D89"/>
  <c r="D87"/>
  <c r="D83"/>
  <c r="D84"/>
  <c r="D82"/>
  <c r="D79"/>
  <c r="D77"/>
  <c r="D76"/>
  <c r="D75"/>
  <c r="D29"/>
  <c r="D28"/>
  <c r="D26"/>
  <c r="E24"/>
  <c r="C214"/>
  <c r="E220"/>
  <c r="E218"/>
  <c r="E55"/>
  <c r="D55"/>
  <c r="D31"/>
  <c r="E166"/>
  <c r="E165"/>
  <c r="E164"/>
  <c r="E159"/>
  <c r="E158"/>
  <c r="E157"/>
  <c r="D128" l="1"/>
  <c r="E286"/>
  <c r="E277" s="1"/>
  <c r="C70"/>
  <c r="D22"/>
  <c r="D78"/>
  <c r="D70" s="1"/>
  <c r="D24"/>
  <c r="D85"/>
  <c r="E58"/>
  <c r="D142"/>
  <c r="E142"/>
  <c r="E226"/>
  <c r="E171"/>
  <c r="G242" s="1"/>
  <c r="E40"/>
  <c r="E41"/>
  <c r="E42"/>
  <c r="E43"/>
  <c r="E44"/>
  <c r="E45"/>
  <c r="E46"/>
  <c r="E47"/>
  <c r="E48"/>
  <c r="E49"/>
  <c r="E50"/>
  <c r="E51"/>
  <c r="E39"/>
  <c r="E161"/>
  <c r="G240" s="1"/>
  <c r="E155"/>
  <c r="G238" s="1"/>
  <c r="D141"/>
  <c r="E265"/>
  <c r="E258"/>
  <c r="C254"/>
  <c r="E253"/>
  <c r="E232"/>
  <c r="E230"/>
  <c r="E219"/>
  <c r="E214" s="1"/>
  <c r="E203"/>
  <c r="G248" s="1"/>
  <c r="E197"/>
  <c r="G247" s="1"/>
  <c r="E193"/>
  <c r="G246" s="1"/>
  <c r="E177"/>
  <c r="G245" s="1"/>
  <c r="E175"/>
  <c r="G244" s="1"/>
  <c r="E170"/>
  <c r="G241" s="1"/>
  <c r="E160"/>
  <c r="G250" l="1"/>
  <c r="E222"/>
  <c r="C142"/>
  <c r="E254"/>
  <c r="E167"/>
  <c r="E70"/>
  <c r="E68" s="1"/>
  <c r="E152"/>
  <c r="C152"/>
  <c r="E194"/>
  <c r="C194"/>
  <c r="E111"/>
  <c r="C111"/>
  <c r="D111" s="1"/>
  <c r="E33"/>
  <c r="E22" s="1"/>
  <c r="C22" l="1"/>
  <c r="E213"/>
  <c r="D66"/>
  <c r="D64" s="1"/>
  <c r="D61" s="1"/>
  <c r="D68"/>
  <c r="E66"/>
  <c r="C85"/>
  <c r="C66" s="1"/>
  <c r="C147"/>
  <c r="E147"/>
  <c r="C64" l="1"/>
  <c r="E64"/>
  <c r="E61" s="1"/>
  <c r="C68"/>
  <c r="C61" l="1"/>
</calcChain>
</file>

<file path=xl/sharedStrings.xml><?xml version="1.0" encoding="utf-8"?>
<sst xmlns="http://schemas.openxmlformats.org/spreadsheetml/2006/main" count="394" uniqueCount="169">
  <si>
    <t xml:space="preserve">Наименование     </t>
  </si>
  <si>
    <t xml:space="preserve">показателя      </t>
  </si>
  <si>
    <t>Код по бюджетной</t>
  </si>
  <si>
    <t xml:space="preserve">классификации  </t>
  </si>
  <si>
    <t>операции сектора</t>
  </si>
  <si>
    <t>государственного</t>
  </si>
  <si>
    <t xml:space="preserve">управления   </t>
  </si>
  <si>
    <t>Всего</t>
  </si>
  <si>
    <t xml:space="preserve">В том числе:        </t>
  </si>
  <si>
    <t xml:space="preserve">операции по  </t>
  </si>
  <si>
    <t xml:space="preserve">лицевым    </t>
  </si>
  <si>
    <t xml:space="preserve">счетам,    </t>
  </si>
  <si>
    <t xml:space="preserve">открытым в  </t>
  </si>
  <si>
    <t xml:space="preserve">органах,   </t>
  </si>
  <si>
    <t>осуществляющих</t>
  </si>
  <si>
    <t xml:space="preserve">ведение    </t>
  </si>
  <si>
    <t>лицевых счетов</t>
  </si>
  <si>
    <t xml:space="preserve">учреждений  </t>
  </si>
  <si>
    <t>операции по</t>
  </si>
  <si>
    <t xml:space="preserve">счетам,   </t>
  </si>
  <si>
    <t>открытым в</t>
  </si>
  <si>
    <t xml:space="preserve">кредитных  </t>
  </si>
  <si>
    <t>организациях</t>
  </si>
  <si>
    <t xml:space="preserve">Планируемый остаток   </t>
  </si>
  <si>
    <t xml:space="preserve">планируемого года     </t>
  </si>
  <si>
    <t xml:space="preserve">х        </t>
  </si>
  <si>
    <t xml:space="preserve">Поступления, всего    </t>
  </si>
  <si>
    <t xml:space="preserve">в том числе:          </t>
  </si>
  <si>
    <t>х</t>
  </si>
  <si>
    <t>в том числе:</t>
  </si>
  <si>
    <t>Автопарковка</t>
  </si>
  <si>
    <t xml:space="preserve">X        </t>
  </si>
  <si>
    <t>Посещение спортивно-зрелищных мероприятий</t>
  </si>
  <si>
    <t>Посещение теннисных кортов</t>
  </si>
  <si>
    <t>Х</t>
  </si>
  <si>
    <t>Посещение спортивного зала</t>
  </si>
  <si>
    <t>Посещение фитнес-зала</t>
  </si>
  <si>
    <t>Прокат коньков</t>
  </si>
  <si>
    <t>Посещение катка</t>
  </si>
  <si>
    <t>Заточка коньков</t>
  </si>
  <si>
    <t xml:space="preserve">Посещение восстановительного центра </t>
  </si>
  <si>
    <t>Прокат простыни, полотенца</t>
  </si>
  <si>
    <t xml:space="preserve">       в том числе:          </t>
  </si>
  <si>
    <t xml:space="preserve">средств на конец      </t>
  </si>
  <si>
    <t xml:space="preserve">Выплаты, всего        </t>
  </si>
  <si>
    <t xml:space="preserve">Оплата труда и        </t>
  </si>
  <si>
    <t>начисления на выплаты</t>
  </si>
  <si>
    <t>по оплате труда, всего</t>
  </si>
  <si>
    <t xml:space="preserve">из них:                                      </t>
  </si>
  <si>
    <t xml:space="preserve">Заработная плата      </t>
  </si>
  <si>
    <t xml:space="preserve">Прочие выплаты        </t>
  </si>
  <si>
    <t>Начисления на выплаты</t>
  </si>
  <si>
    <t xml:space="preserve">по оплате труда       </t>
  </si>
  <si>
    <t xml:space="preserve">Оплата работ, услуг, всего                 </t>
  </si>
  <si>
    <t xml:space="preserve">из них:               </t>
  </si>
  <si>
    <t xml:space="preserve">Услуги связи          </t>
  </si>
  <si>
    <t xml:space="preserve">Транспортные услуги   </t>
  </si>
  <si>
    <t xml:space="preserve">Коммунальные услуги   </t>
  </si>
  <si>
    <t xml:space="preserve">Арендная плата за     </t>
  </si>
  <si>
    <t>пользование имуществом</t>
  </si>
  <si>
    <t xml:space="preserve">Работы, услуги по     </t>
  </si>
  <si>
    <t xml:space="preserve">содержанию имущества  </t>
  </si>
  <si>
    <t>Прочие работы, услуги, всего</t>
  </si>
  <si>
    <t xml:space="preserve">Безвозмездные         </t>
  </si>
  <si>
    <t xml:space="preserve">перечисления          </t>
  </si>
  <si>
    <t xml:space="preserve">организациям, всего   </t>
  </si>
  <si>
    <t xml:space="preserve">государственным и     </t>
  </si>
  <si>
    <t xml:space="preserve">муниципальным         </t>
  </si>
  <si>
    <t xml:space="preserve">организациям          </t>
  </si>
  <si>
    <t xml:space="preserve">Социальное            </t>
  </si>
  <si>
    <t xml:space="preserve">обеспечение, всего    </t>
  </si>
  <si>
    <t>Пособия по социальной</t>
  </si>
  <si>
    <t xml:space="preserve">помощи населению      </t>
  </si>
  <si>
    <t xml:space="preserve">Пенсии, пособия,      </t>
  </si>
  <si>
    <t xml:space="preserve">выплачиваемые         </t>
  </si>
  <si>
    <t>организациями сектора</t>
  </si>
  <si>
    <t xml:space="preserve">государственного      </t>
  </si>
  <si>
    <t xml:space="preserve">управления            </t>
  </si>
  <si>
    <t xml:space="preserve">Прочие расходы        </t>
  </si>
  <si>
    <t xml:space="preserve">Поступление нефинансовых активов, всего                 </t>
  </si>
  <si>
    <t xml:space="preserve">Увеличение стоимости  </t>
  </si>
  <si>
    <t xml:space="preserve">основных средств      </t>
  </si>
  <si>
    <t>нематериальных активов</t>
  </si>
  <si>
    <t xml:space="preserve">непроизводственных активов               </t>
  </si>
  <si>
    <t xml:space="preserve">материальных запасов  </t>
  </si>
  <si>
    <t>Поступление финансовых</t>
  </si>
  <si>
    <t xml:space="preserve">активов, всего        </t>
  </si>
  <si>
    <t xml:space="preserve">ценных бумаг, кроме   </t>
  </si>
  <si>
    <t xml:space="preserve">акций и иных форм     </t>
  </si>
  <si>
    <t xml:space="preserve">участия в капитале    </t>
  </si>
  <si>
    <t xml:space="preserve">Оплата работ, услуг,  </t>
  </si>
  <si>
    <t xml:space="preserve">всего                 </t>
  </si>
  <si>
    <t xml:space="preserve">Прочие работы, услуги </t>
  </si>
  <si>
    <t xml:space="preserve">Поступление           </t>
  </si>
  <si>
    <t>нефинансовых активов,</t>
  </si>
  <si>
    <t xml:space="preserve">непроизводственных    </t>
  </si>
  <si>
    <t xml:space="preserve">активов               </t>
  </si>
  <si>
    <t>(уполномоченное лицо)                    (подпись)   (расшифровка подписи)</t>
  </si>
  <si>
    <t>Заместитель руководителя муниципального</t>
  </si>
  <si>
    <t>учреждения (подразделения)</t>
  </si>
  <si>
    <t xml:space="preserve">                                         (подпись)   (расшифровка подписи)</t>
  </si>
  <si>
    <t>Главный бухгалтер муниципального</t>
  </si>
  <si>
    <t>учреждения (подразделения)               _____________Т.Ю. Обидина</t>
  </si>
  <si>
    <t>Исполнитель                              _____________К.Н. Логинов</t>
  </si>
  <si>
    <r>
      <t xml:space="preserve">тел. </t>
    </r>
    <r>
      <rPr>
        <u/>
        <sz val="10"/>
        <color theme="1"/>
        <rFont val="Courier New"/>
        <family val="3"/>
        <charset val="204"/>
      </rPr>
      <t>221-06-99</t>
    </r>
    <r>
      <rPr>
        <sz val="10"/>
        <color theme="1"/>
        <rFont val="Courier New"/>
        <family val="3"/>
        <charset val="204"/>
      </rPr>
      <t xml:space="preserve">                           (подпись)   (расшифровка подписи)</t>
    </r>
  </si>
  <si>
    <t xml:space="preserve">   </t>
  </si>
  <si>
    <t xml:space="preserve"> "__" __________ 20__ г.</t>
  </si>
  <si>
    <t xml:space="preserve">III. Показатели по поступлениям и выплатам учреждения </t>
  </si>
  <si>
    <t xml:space="preserve"> - ДЦП «Одаренные дети г.Красноярска» на 2012-2014 годы (обеспечение возможности участия одаренных детей в соревнованиях проводимых за пределами г.Красноярска)</t>
  </si>
  <si>
    <t xml:space="preserve">Планируемый остаток средств на начало </t>
  </si>
  <si>
    <t>Поступления от реализации ценных бумаг</t>
  </si>
  <si>
    <t>по финансовым вопросам                   _____________Ю.В. Николаева</t>
  </si>
  <si>
    <t>Доходы от реализации активов (списание, утилизация основных средств)</t>
  </si>
  <si>
    <t>муниципальных учреждений</t>
  </si>
  <si>
    <t>учреждением (подразделением) услуг</t>
  </si>
  <si>
    <t>(выполнения работ), предоставление</t>
  </si>
  <si>
    <t>которых для физических и юридических</t>
  </si>
  <si>
    <t>лиц осуществляется на платной основе, всего</t>
  </si>
  <si>
    <t>1. Субсидия на выполнение муниципального задания</t>
  </si>
  <si>
    <t>1. Субсидия на выполнение муниципального задания, всего</t>
  </si>
  <si>
    <t>1.1. Обеспечение деятельности</t>
  </si>
  <si>
    <t>2. Создание и укрепление материально-технической базы в рамках подпрограммы "Развитие системы подготовки спортивного резерва"</t>
  </si>
  <si>
    <t>3. Оснащение учреждений дополнительного образования детей физкультурно-спортивной направленности спортивным инвентарем и оборудованием, спортивной одеждой и обувью, в рамках подпрограммы "Развитие системы подготовки спортивного резерва"</t>
  </si>
  <si>
    <t>4. Поступления от оказания муниципальным</t>
  </si>
  <si>
    <t>5. Поступления от иной приносящей доход</t>
  </si>
  <si>
    <t>Увеличение стоимости ценных бумаг, кроме</t>
  </si>
  <si>
    <t xml:space="preserve">3. Оснащение учреждений дополнительного образования детей физкультурно-спортивной направленности спортивным инвентарем и оборудованием, спортивной одеждой и обувью, в рамках подпрограммы "Развитие системы подготовки спортивного резерва"    </t>
  </si>
  <si>
    <t>Увеличение стоимости основных средств</t>
  </si>
  <si>
    <t>Увеличение стоимости материальных запасов</t>
  </si>
  <si>
    <t>Увеличение стоимости акций и иных формучастия в капитале</t>
  </si>
  <si>
    <t>акций и иных форм участия в капитале</t>
  </si>
  <si>
    <t>Пенсии, пособия, выплачиваемые</t>
  </si>
  <si>
    <t>государственного управления</t>
  </si>
  <si>
    <t>Безвозмездные перечисления</t>
  </si>
  <si>
    <t>государственным и муниципальным</t>
  </si>
  <si>
    <t>Оплата труда и начисления на выплаты</t>
  </si>
  <si>
    <t>непроизводственных активов</t>
  </si>
  <si>
    <t>нефинансовых активов, всего</t>
  </si>
  <si>
    <t>выплачиваемые организациями сектора</t>
  </si>
  <si>
    <t>государственным и</t>
  </si>
  <si>
    <t>муниципальным организациям</t>
  </si>
  <si>
    <t xml:space="preserve">Заработная плата, всего  </t>
  </si>
  <si>
    <t xml:space="preserve"> - педагогические работники</t>
  </si>
  <si>
    <t xml:space="preserve"> - врачи</t>
  </si>
  <si>
    <t xml:space="preserve"> - средний медицинский персонал</t>
  </si>
  <si>
    <t>4.Поступления от оказания муниципальным</t>
  </si>
  <si>
    <t>осуществляется на платной основе лиц</t>
  </si>
  <si>
    <t>1.2. Региональные выплаты и выплаты до МРОТ</t>
  </si>
  <si>
    <t>Начисления на выплаты по оплате труда</t>
  </si>
  <si>
    <t>Заработная плата</t>
  </si>
  <si>
    <t>из них:</t>
  </si>
  <si>
    <t>1.1. Обеспечение деятельности муниципальных учреждений</t>
  </si>
  <si>
    <t>в том числе СОЛ</t>
  </si>
  <si>
    <t>Пожертвования от физических лиц</t>
  </si>
  <si>
    <t>5.Поступления от иной приносящей доход деятельности</t>
  </si>
  <si>
    <t xml:space="preserve">деятельности, всего   </t>
  </si>
  <si>
    <t xml:space="preserve">6. Родительская плата    </t>
  </si>
  <si>
    <t>6.Родительская плата</t>
  </si>
  <si>
    <t>Руководитель муниципального учреждения</t>
  </si>
  <si>
    <t>(подразделения)                          _____________ Л.И. Пашкеева</t>
  </si>
  <si>
    <t>Доходы от штрафов, пений, иных сумм принудительного изъятия</t>
  </si>
  <si>
    <t>постатейка ВБ</t>
  </si>
  <si>
    <t>всего</t>
  </si>
  <si>
    <t>МАУДО «СДЮСШОР «Красный Яр»</t>
  </si>
  <si>
    <t>иные по статьям</t>
  </si>
  <si>
    <t>1.2. Обеспечение проведения оздоровительной компании</t>
  </si>
  <si>
    <t>Прокат теннисной ракетки, мячей</t>
  </si>
  <si>
    <t>Прочие</t>
  </si>
  <si>
    <t>на 2016 год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</si>
</sst>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</font>
    <font>
      <sz val="8"/>
      <color theme="1"/>
      <name val="Arial"/>
      <family val="2"/>
      <charset val="204"/>
    </font>
    <font>
      <b/>
      <sz val="11"/>
      <color theme="1"/>
      <name val="Calibri"/>
      <family val="2"/>
      <charset val="204"/>
    </font>
    <font>
      <b/>
      <sz val="8"/>
      <color theme="1"/>
      <name val="Arial"/>
      <family val="2"/>
      <charset val="204"/>
    </font>
    <font>
      <i/>
      <sz val="11"/>
      <color theme="1"/>
      <name val="Calibri"/>
      <family val="2"/>
      <charset val="204"/>
    </font>
    <font>
      <sz val="11"/>
      <color rgb="FFFF0000"/>
      <name val="Calibri"/>
      <family val="2"/>
      <charset val="204"/>
    </font>
    <font>
      <sz val="10"/>
      <color theme="1"/>
      <name val="Courier New"/>
      <family val="3"/>
      <charset val="204"/>
    </font>
    <font>
      <u/>
      <sz val="10"/>
      <color theme="1"/>
      <name val="Courier New"/>
      <family val="3"/>
      <charset val="204"/>
    </font>
    <font>
      <i/>
      <sz val="8"/>
      <color theme="1"/>
      <name val="Arial"/>
      <family val="2"/>
      <charset val="204"/>
    </font>
    <font>
      <i/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b/>
      <i/>
      <sz val="11"/>
      <color theme="1"/>
      <name val="Calibri"/>
      <family val="2"/>
      <charset val="204"/>
    </font>
    <font>
      <i/>
      <sz val="14"/>
      <color theme="1"/>
      <name val="Calibri"/>
      <family val="2"/>
      <charset val="204"/>
    </font>
    <font>
      <b/>
      <i/>
      <sz val="11"/>
      <color theme="1"/>
      <name val="Calibri"/>
      <family val="2"/>
      <charset val="204"/>
      <scheme val="minor"/>
    </font>
    <font>
      <i/>
      <sz val="10"/>
      <color theme="1"/>
      <name val="Calibri"/>
      <family val="2"/>
      <charset val="204"/>
    </font>
    <font>
      <i/>
      <sz val="11"/>
      <name val="Calibri"/>
      <family val="2"/>
      <charset val="204"/>
    </font>
    <font>
      <sz val="11"/>
      <color rgb="FFFF0000"/>
      <name val="Calibri"/>
      <family val="2"/>
      <charset val="204"/>
      <scheme val="minor"/>
    </font>
    <font>
      <i/>
      <sz val="11"/>
      <color rgb="FFFF0000"/>
      <name val="Calibri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theme="2" tint="-9.9978637043366805E-2"/>
        <bgColor indexed="64"/>
      </patternFill>
    </fill>
  </fills>
  <borders count="11">
    <border>
      <left/>
      <right/>
      <top/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/>
      <diagonal/>
    </border>
    <border>
      <left/>
      <right style="medium">
        <color indexed="64"/>
      </right>
      <top/>
      <bottom/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</borders>
  <cellStyleXfs count="1">
    <xf numFmtId="0" fontId="0" fillId="0" borderId="0"/>
  </cellStyleXfs>
  <cellXfs count="266">
    <xf numFmtId="0" fontId="0" fillId="0" borderId="0" xfId="0"/>
    <xf numFmtId="0" fontId="0" fillId="0" borderId="4" xfId="0" applyBorder="1" applyAlignment="1">
      <alignment horizontal="center" vertical="top" wrapText="1"/>
    </xf>
    <xf numFmtId="0" fontId="0" fillId="0" borderId="8" xfId="0" applyBorder="1" applyAlignment="1">
      <alignment horizontal="center" vertical="top" wrapText="1"/>
    </xf>
    <xf numFmtId="0" fontId="1" fillId="0" borderId="8" xfId="0" applyFont="1" applyBorder="1" applyAlignment="1">
      <alignment horizontal="center" vertical="top" wrapText="1"/>
    </xf>
    <xf numFmtId="0" fontId="0" fillId="0" borderId="0" xfId="0" applyAlignment="1">
      <alignment horizontal="center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0" fillId="0" borderId="7" xfId="0" applyBorder="1" applyAlignment="1">
      <alignment horizontal="center" vertical="top" wrapText="1"/>
    </xf>
    <xf numFmtId="0" fontId="4" fillId="0" borderId="8" xfId="0" applyFont="1" applyBorder="1" applyAlignment="1">
      <alignment horizontal="center" vertical="top" wrapText="1"/>
    </xf>
    <xf numFmtId="0" fontId="2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center" vertical="top" wrapText="1"/>
    </xf>
    <xf numFmtId="0" fontId="3" fillId="0" borderId="8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0" fillId="0" borderId="0" xfId="0" applyAlignment="1">
      <alignment horizontal="right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0" fillId="0" borderId="3" xfId="0" applyBorder="1" applyAlignment="1">
      <alignment horizontal="center" vertical="top" wrapText="1"/>
    </xf>
    <xf numFmtId="0" fontId="0" fillId="0" borderId="0" xfId="0" applyAlignment="1">
      <alignment horizontal="left"/>
    </xf>
    <xf numFmtId="0" fontId="1" fillId="0" borderId="3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left" vertical="top" wrapText="1"/>
    </xf>
    <xf numFmtId="0" fontId="7" fillId="0" borderId="0" xfId="0" applyFont="1" applyAlignment="1">
      <alignment horizontal="left"/>
    </xf>
    <xf numFmtId="4" fontId="3" fillId="0" borderId="8" xfId="0" applyNumberFormat="1" applyFont="1" applyBorder="1" applyAlignment="1">
      <alignment horizontal="right" vertical="top" wrapText="1"/>
    </xf>
    <xf numFmtId="4" fontId="1" fillId="0" borderId="8" xfId="0" applyNumberFormat="1" applyFont="1" applyBorder="1" applyAlignment="1">
      <alignment horizontal="right" vertical="top" wrapText="1"/>
    </xf>
    <xf numFmtId="4" fontId="5" fillId="0" borderId="8" xfId="0" applyNumberFormat="1" applyFont="1" applyBorder="1" applyAlignment="1">
      <alignment horizontal="right" vertical="top" wrapText="1"/>
    </xf>
    <xf numFmtId="4" fontId="6" fillId="0" borderId="8" xfId="0" applyNumberFormat="1" applyFont="1" applyBorder="1" applyAlignment="1">
      <alignment horizontal="right" vertical="top" wrapText="1"/>
    </xf>
    <xf numFmtId="0" fontId="1" fillId="0" borderId="5" xfId="0" applyFont="1" applyBorder="1" applyAlignment="1">
      <alignment horizontal="center" vertical="top" wrapText="1"/>
    </xf>
    <xf numFmtId="0" fontId="1" fillId="0" borderId="1" xfId="0" applyFont="1" applyBorder="1" applyAlignment="1">
      <alignment horizontal="center" vertical="top" wrapText="1"/>
    </xf>
    <xf numFmtId="4" fontId="0" fillId="0" borderId="0" xfId="0" applyNumberFormat="1"/>
    <xf numFmtId="0" fontId="5" fillId="0" borderId="1" xfId="0" applyFont="1" applyBorder="1" applyAlignment="1">
      <alignment horizontal="left" vertical="top" wrapText="1"/>
    </xf>
    <xf numFmtId="0" fontId="10" fillId="0" borderId="0" xfId="0" applyFont="1"/>
    <xf numFmtId="0" fontId="9" fillId="0" borderId="8" xfId="0" applyFont="1" applyBorder="1" applyAlignment="1">
      <alignment horizontal="center" vertical="top" wrapText="1"/>
    </xf>
    <xf numFmtId="0" fontId="5" fillId="0" borderId="6" xfId="0" applyFont="1" applyBorder="1" applyAlignment="1">
      <alignment horizontal="center" vertical="top" wrapText="1"/>
    </xf>
    <xf numFmtId="4" fontId="5" fillId="0" borderId="6" xfId="0" applyNumberFormat="1" applyFont="1" applyBorder="1" applyAlignment="1">
      <alignment horizontal="right" vertical="top" wrapText="1"/>
    </xf>
    <xf numFmtId="4" fontId="5" fillId="0" borderId="1" xfId="0" applyNumberFormat="1" applyFont="1" applyBorder="1" applyAlignment="1">
      <alignment horizontal="right" vertical="top" wrapText="1"/>
    </xf>
    <xf numFmtId="0" fontId="0" fillId="0" borderId="0" xfId="0" applyFont="1"/>
    <xf numFmtId="0" fontId="1" fillId="0" borderId="1" xfId="0" applyFont="1" applyBorder="1" applyAlignment="1">
      <alignment horizontal="left" vertical="top" wrapText="1"/>
    </xf>
    <xf numFmtId="4" fontId="1" fillId="0" borderId="5" xfId="0" applyNumberFormat="1" applyFont="1" applyBorder="1" applyAlignment="1">
      <alignment horizontal="right" vertical="top" wrapText="1"/>
    </xf>
    <xf numFmtId="0" fontId="3" fillId="0" borderId="1" xfId="0" applyFont="1" applyBorder="1" applyAlignment="1">
      <alignment horizontal="left" vertical="top" wrapText="1"/>
    </xf>
    <xf numFmtId="0" fontId="3" fillId="0" borderId="5" xfId="0" applyFont="1" applyBorder="1" applyAlignment="1">
      <alignment horizontal="center" vertical="top" wrapText="1"/>
    </xf>
    <xf numFmtId="4" fontId="3" fillId="0" borderId="5" xfId="0" applyNumberFormat="1" applyFont="1" applyBorder="1" applyAlignment="1">
      <alignment horizontal="right" vertical="top" wrapText="1"/>
    </xf>
    <xf numFmtId="4" fontId="0" fillId="2" borderId="0" xfId="0" applyNumberFormat="1" applyFill="1" applyBorder="1"/>
    <xf numFmtId="0" fontId="0" fillId="2" borderId="0" xfId="0" applyFill="1" applyBorder="1"/>
    <xf numFmtId="0" fontId="0" fillId="0" borderId="0" xfId="0" applyBorder="1"/>
    <xf numFmtId="4" fontId="0" fillId="0" borderId="0" xfId="0" applyNumberFormat="1" applyBorder="1"/>
    <xf numFmtId="0" fontId="3" fillId="0" borderId="4" xfId="0" applyFont="1" applyBorder="1" applyAlignment="1">
      <alignment horizontal="left" vertical="top" wrapText="1"/>
    </xf>
    <xf numFmtId="0" fontId="1" fillId="0" borderId="2" xfId="0" applyFont="1" applyBorder="1" applyAlignment="1">
      <alignment horizontal="left" vertical="top" wrapText="1"/>
    </xf>
    <xf numFmtId="0" fontId="1" fillId="0" borderId="4" xfId="0" applyFont="1" applyBorder="1" applyAlignment="1">
      <alignment horizontal="left" vertical="top" wrapText="1"/>
    </xf>
    <xf numFmtId="4" fontId="1" fillId="0" borderId="1" xfId="0" applyNumberFormat="1" applyFont="1" applyBorder="1" applyAlignment="1">
      <alignment horizontal="right" vertical="top" wrapText="1"/>
    </xf>
    <xf numFmtId="4" fontId="12" fillId="0" borderId="8" xfId="0" applyNumberFormat="1" applyFont="1" applyBorder="1" applyAlignment="1">
      <alignment horizontal="right" vertical="top" wrapText="1"/>
    </xf>
    <xf numFmtId="0" fontId="2" fillId="0" borderId="1" xfId="0" applyFont="1" applyBorder="1" applyAlignment="1">
      <alignment horizontal="center" vertical="top" wrapText="1"/>
    </xf>
    <xf numFmtId="0" fontId="5" fillId="0" borderId="3" xfId="0" applyFont="1" applyBorder="1" applyAlignment="1">
      <alignment horizontal="left" vertical="top" wrapText="1"/>
    </xf>
    <xf numFmtId="4" fontId="3" fillId="0" borderId="7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horizontal="left" vertical="top" wrapText="1"/>
    </xf>
    <xf numFmtId="0" fontId="14" fillId="0" borderId="8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vertical="top" wrapText="1"/>
    </xf>
    <xf numFmtId="0" fontId="12" fillId="0" borderId="5" xfId="0" applyFont="1" applyBorder="1" applyAlignment="1">
      <alignment horizontal="center" vertical="top" wrapText="1"/>
    </xf>
    <xf numFmtId="4" fontId="12" fillId="0" borderId="5" xfId="0" applyNumberFormat="1" applyFont="1" applyBorder="1" applyAlignment="1">
      <alignment horizontal="right" vertical="top" wrapText="1"/>
    </xf>
    <xf numFmtId="0" fontId="12" fillId="0" borderId="3" xfId="0" applyFont="1" applyBorder="1" applyAlignment="1">
      <alignment horizontal="left" vertical="top" wrapText="1"/>
    </xf>
    <xf numFmtId="0" fontId="10" fillId="0" borderId="7" xfId="0" applyFont="1" applyBorder="1" applyAlignment="1">
      <alignment horizontal="center" vertical="top" wrapText="1"/>
    </xf>
    <xf numFmtId="0" fontId="10" fillId="0" borderId="8" xfId="0" applyFont="1" applyBorder="1" applyAlignment="1">
      <alignment horizontal="center" vertical="top" wrapText="1"/>
    </xf>
    <xf numFmtId="0" fontId="5" fillId="0" borderId="8" xfId="0" applyFont="1" applyBorder="1" applyAlignment="1">
      <alignment horizontal="right" vertical="top" wrapText="1"/>
    </xf>
    <xf numFmtId="0" fontId="12" fillId="0" borderId="8" xfId="0" applyFont="1" applyBorder="1" applyAlignment="1">
      <alignment horizontal="center" vertical="top" wrapText="1"/>
    </xf>
    <xf numFmtId="4" fontId="12" fillId="0" borderId="1" xfId="0" applyNumberFormat="1" applyFont="1" applyBorder="1" applyAlignment="1">
      <alignment vertical="top" wrapText="1"/>
    </xf>
    <xf numFmtId="4" fontId="12" fillId="0" borderId="4" xfId="0" applyNumberFormat="1" applyFont="1" applyBorder="1" applyAlignment="1">
      <alignment vertical="top" wrapText="1"/>
    </xf>
    <xf numFmtId="0" fontId="5" fillId="0" borderId="7" xfId="0" applyFont="1" applyBorder="1" applyAlignment="1">
      <alignment horizontal="center" vertical="top" wrapText="1"/>
    </xf>
    <xf numFmtId="0" fontId="5" fillId="0" borderId="2" xfId="0" applyFont="1" applyBorder="1" applyAlignment="1">
      <alignment horizontal="left" vertical="top" wrapText="1"/>
    </xf>
    <xf numFmtId="0" fontId="5" fillId="0" borderId="4" xfId="0" applyFont="1" applyBorder="1" applyAlignment="1">
      <alignment horizontal="center"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10" fillId="0" borderId="5" xfId="0" applyFont="1" applyBorder="1" applyAlignment="1">
      <alignment horizontal="center" vertical="top" wrapText="1"/>
    </xf>
    <xf numFmtId="0" fontId="14" fillId="0" borderId="7" xfId="0" applyFont="1" applyBorder="1" applyAlignment="1">
      <alignment horizontal="center" vertical="top" wrapText="1"/>
    </xf>
    <xf numFmtId="0" fontId="10" fillId="0" borderId="6" xfId="0" applyFont="1" applyBorder="1" applyAlignment="1">
      <alignment horizontal="center" vertical="top" wrapText="1"/>
    </xf>
    <xf numFmtId="0" fontId="15" fillId="0" borderId="4" xfId="0" applyFont="1" applyBorder="1" applyAlignment="1">
      <alignment horizontal="left" vertical="top" wrapText="1"/>
    </xf>
    <xf numFmtId="0" fontId="15" fillId="0" borderId="8" xfId="0" applyFont="1" applyBorder="1" applyAlignment="1">
      <alignment horizontal="center" vertical="top" wrapText="1"/>
    </xf>
    <xf numFmtId="4" fontId="15" fillId="0" borderId="8" xfId="0" applyNumberFormat="1" applyFont="1" applyBorder="1" applyAlignment="1">
      <alignment horizontal="right" vertical="top" wrapText="1"/>
    </xf>
    <xf numFmtId="4" fontId="15" fillId="0" borderId="4" xfId="0" applyNumberFormat="1" applyFont="1" applyBorder="1" applyAlignment="1">
      <alignment horizontal="right" vertical="top" wrapText="1"/>
    </xf>
    <xf numFmtId="0" fontId="12" fillId="0" borderId="4" xfId="0" applyFont="1" applyBorder="1" applyAlignment="1">
      <alignment horizontal="left"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5" fillId="3" borderId="4" xfId="0" applyFont="1" applyFill="1" applyBorder="1" applyAlignment="1">
      <alignment horizontal="left" vertical="top" wrapText="1"/>
    </xf>
    <xf numFmtId="3" fontId="5" fillId="0" borderId="0" xfId="0" applyNumberFormat="1" applyFont="1" applyFill="1" applyBorder="1" applyAlignment="1">
      <alignment horizontal="right" vertical="top" wrapText="1"/>
    </xf>
    <xf numFmtId="0" fontId="3" fillId="4" borderId="1" xfId="0" applyFont="1" applyFill="1" applyBorder="1" applyAlignment="1">
      <alignment horizontal="left" vertical="top" wrapText="1"/>
    </xf>
    <xf numFmtId="0" fontId="3" fillId="4" borderId="5" xfId="0" applyFont="1" applyFill="1" applyBorder="1" applyAlignment="1">
      <alignment horizontal="center" vertical="top" wrapText="1"/>
    </xf>
    <xf numFmtId="4" fontId="3" fillId="4" borderId="5" xfId="0" applyNumberFormat="1" applyFont="1" applyFill="1" applyBorder="1" applyAlignment="1">
      <alignment horizontal="right" vertical="top" wrapText="1"/>
    </xf>
    <xf numFmtId="0" fontId="12" fillId="4" borderId="3" xfId="0" applyFont="1" applyFill="1" applyBorder="1" applyAlignment="1">
      <alignment horizontal="left" vertical="top" wrapText="1"/>
    </xf>
    <xf numFmtId="0" fontId="10" fillId="4" borderId="7" xfId="0" applyFont="1" applyFill="1" applyBorder="1" applyAlignment="1">
      <alignment horizontal="center" vertical="top" wrapText="1"/>
    </xf>
    <xf numFmtId="0" fontId="12" fillId="4" borderId="7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left" vertical="top" wrapText="1"/>
    </xf>
    <xf numFmtId="0" fontId="10" fillId="4" borderId="8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left" vertical="top" wrapText="1"/>
    </xf>
    <xf numFmtId="0" fontId="5" fillId="4" borderId="8" xfId="0" applyFont="1" applyFill="1" applyBorder="1" applyAlignment="1">
      <alignment horizontal="center" vertical="top" wrapText="1"/>
    </xf>
    <xf numFmtId="4" fontId="5" fillId="4" borderId="8" xfId="0" applyNumberFormat="1" applyFont="1" applyFill="1" applyBorder="1" applyAlignment="1">
      <alignment horizontal="right" vertical="top" wrapText="1"/>
    </xf>
    <xf numFmtId="4" fontId="12" fillId="4" borderId="8" xfId="0" applyNumberFormat="1" applyFont="1" applyFill="1" applyBorder="1" applyAlignment="1">
      <alignment horizontal="right" vertical="top" wrapText="1"/>
    </xf>
    <xf numFmtId="0" fontId="5" fillId="4" borderId="3" xfId="0" applyFont="1" applyFill="1" applyBorder="1" applyAlignment="1">
      <alignment horizontal="left" vertical="top" wrapText="1"/>
    </xf>
    <xf numFmtId="0" fontId="16" fillId="4" borderId="4" xfId="0" applyFont="1" applyFill="1" applyBorder="1" applyAlignment="1">
      <alignment horizontal="left" vertical="top" wrapText="1"/>
    </xf>
    <xf numFmtId="0" fontId="16" fillId="4" borderId="3" xfId="0" applyFont="1" applyFill="1" applyBorder="1" applyAlignment="1">
      <alignment horizontal="left" vertical="top" wrapText="1"/>
    </xf>
    <xf numFmtId="0" fontId="5" fillId="4" borderId="7" xfId="0" applyFont="1" applyFill="1" applyBorder="1" applyAlignment="1">
      <alignment horizontal="center" vertical="top" wrapText="1"/>
    </xf>
    <xf numFmtId="4" fontId="5" fillId="4" borderId="7" xfId="0" applyNumberFormat="1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left" vertical="top" wrapText="1"/>
    </xf>
    <xf numFmtId="0" fontId="10" fillId="4" borderId="2" xfId="0" applyFont="1" applyFill="1" applyBorder="1" applyAlignment="1">
      <alignment horizontal="center" vertical="top" wrapText="1"/>
    </xf>
    <xf numFmtId="0" fontId="5" fillId="4" borderId="3" xfId="0" applyFont="1" applyFill="1" applyBorder="1" applyAlignment="1">
      <alignment horizontal="center" vertical="top" wrapText="1"/>
    </xf>
    <xf numFmtId="0" fontId="10" fillId="4" borderId="4" xfId="0" applyFont="1" applyFill="1" applyBorder="1" applyAlignment="1">
      <alignment horizontal="center" vertical="top" wrapText="1"/>
    </xf>
    <xf numFmtId="0" fontId="10" fillId="4" borderId="6" xfId="0" applyFont="1" applyFill="1" applyBorder="1" applyAlignment="1">
      <alignment horizontal="center" vertical="top" wrapText="1"/>
    </xf>
    <xf numFmtId="0" fontId="5" fillId="4" borderId="1" xfId="0" applyFont="1" applyFill="1" applyBorder="1" applyAlignment="1">
      <alignment horizontal="left" vertical="top" wrapText="1"/>
    </xf>
    <xf numFmtId="0" fontId="5" fillId="4" borderId="5" xfId="0" applyFont="1" applyFill="1" applyBorder="1" applyAlignment="1">
      <alignment horizontal="center" vertical="top" wrapText="1"/>
    </xf>
    <xf numFmtId="4" fontId="5" fillId="4" borderId="5" xfId="0" applyNumberFormat="1" applyFont="1" applyFill="1" applyBorder="1" applyAlignment="1">
      <alignment horizontal="right" vertical="top" wrapText="1"/>
    </xf>
    <xf numFmtId="0" fontId="3" fillId="5" borderId="1" xfId="0" applyFont="1" applyFill="1" applyBorder="1" applyAlignment="1">
      <alignment horizontal="left" vertical="top" wrapText="1"/>
    </xf>
    <xf numFmtId="0" fontId="3" fillId="5" borderId="5" xfId="0" applyFont="1" applyFill="1" applyBorder="1" applyAlignment="1">
      <alignment horizontal="center" vertical="top" wrapText="1"/>
    </xf>
    <xf numFmtId="4" fontId="3" fillId="5" borderId="5" xfId="0" applyNumberFormat="1" applyFont="1" applyFill="1" applyBorder="1" applyAlignment="1">
      <alignment horizontal="right" vertical="top" wrapText="1"/>
    </xf>
    <xf numFmtId="0" fontId="12" fillId="5" borderId="3" xfId="0" applyFont="1" applyFill="1" applyBorder="1" applyAlignment="1">
      <alignment horizontal="left" vertical="top" wrapText="1"/>
    </xf>
    <xf numFmtId="0" fontId="10" fillId="5" borderId="7" xfId="0" applyFont="1" applyFill="1" applyBorder="1" applyAlignment="1">
      <alignment horizontal="center" vertical="top" wrapText="1"/>
    </xf>
    <xf numFmtId="0" fontId="12" fillId="5" borderId="7" xfId="0" applyFont="1" applyFill="1" applyBorder="1" applyAlignment="1">
      <alignment horizontal="center" vertical="top" wrapText="1"/>
    </xf>
    <xf numFmtId="0" fontId="12" fillId="5" borderId="4" xfId="0" applyFont="1" applyFill="1" applyBorder="1" applyAlignment="1">
      <alignment horizontal="left" vertical="top" wrapText="1"/>
    </xf>
    <xf numFmtId="0" fontId="10" fillId="5" borderId="8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left" vertical="top" wrapText="1"/>
    </xf>
    <xf numFmtId="0" fontId="5" fillId="5" borderId="8" xfId="0" applyFont="1" applyFill="1" applyBorder="1" applyAlignment="1">
      <alignment horizontal="center" vertical="top" wrapText="1"/>
    </xf>
    <xf numFmtId="4" fontId="5" fillId="5" borderId="8" xfId="0" applyNumberFormat="1" applyFont="1" applyFill="1" applyBorder="1" applyAlignment="1">
      <alignment horizontal="right" vertical="top" wrapText="1"/>
    </xf>
    <xf numFmtId="4" fontId="12" fillId="5" borderId="8" xfId="0" applyNumberFormat="1" applyFont="1" applyFill="1" applyBorder="1" applyAlignment="1">
      <alignment horizontal="right" vertical="top" wrapText="1"/>
    </xf>
    <xf numFmtId="0" fontId="5" fillId="5" borderId="3" xfId="0" applyFont="1" applyFill="1" applyBorder="1" applyAlignment="1">
      <alignment horizontal="left" vertical="top" wrapText="1"/>
    </xf>
    <xf numFmtId="0" fontId="16" fillId="5" borderId="4" xfId="0" applyFont="1" applyFill="1" applyBorder="1" applyAlignment="1">
      <alignment horizontal="left" vertical="top" wrapText="1"/>
    </xf>
    <xf numFmtId="0" fontId="16" fillId="5" borderId="3" xfId="0" applyFont="1" applyFill="1" applyBorder="1" applyAlignment="1">
      <alignment horizontal="left" vertical="top" wrapText="1"/>
    </xf>
    <xf numFmtId="0" fontId="5" fillId="5" borderId="7" xfId="0" applyFont="1" applyFill="1" applyBorder="1" applyAlignment="1">
      <alignment horizontal="center" vertical="top" wrapText="1"/>
    </xf>
    <xf numFmtId="4" fontId="5" fillId="5" borderId="7" xfId="0" applyNumberFormat="1" applyFont="1" applyFill="1" applyBorder="1" applyAlignment="1">
      <alignment horizontal="right" vertical="top" wrapText="1"/>
    </xf>
    <xf numFmtId="0" fontId="5" fillId="5" borderId="2" xfId="0" applyFont="1" applyFill="1" applyBorder="1" applyAlignment="1">
      <alignment horizontal="left" vertical="top" wrapText="1"/>
    </xf>
    <xf numFmtId="0" fontId="10" fillId="5" borderId="2" xfId="0" applyFont="1" applyFill="1" applyBorder="1" applyAlignment="1">
      <alignment horizontal="center" vertical="top" wrapText="1"/>
    </xf>
    <xf numFmtId="0" fontId="5" fillId="5" borderId="3" xfId="0" applyFont="1" applyFill="1" applyBorder="1" applyAlignment="1">
      <alignment horizontal="center" vertical="top" wrapText="1"/>
    </xf>
    <xf numFmtId="0" fontId="10" fillId="5" borderId="4" xfId="0" applyFont="1" applyFill="1" applyBorder="1" applyAlignment="1">
      <alignment horizontal="center" vertical="top" wrapText="1"/>
    </xf>
    <xf numFmtId="0" fontId="10" fillId="5" borderId="6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left" vertical="top" wrapText="1"/>
    </xf>
    <xf numFmtId="0" fontId="5" fillId="5" borderId="5" xfId="0" applyFont="1" applyFill="1" applyBorder="1" applyAlignment="1">
      <alignment horizontal="center" vertical="top" wrapText="1"/>
    </xf>
    <xf numFmtId="4" fontId="5" fillId="5" borderId="5" xfId="0" applyNumberFormat="1" applyFont="1" applyFill="1" applyBorder="1" applyAlignment="1">
      <alignment horizontal="right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1" xfId="0" applyFont="1" applyFill="1" applyBorder="1" applyAlignment="1">
      <alignment horizontal="center" vertical="top" wrapText="1"/>
    </xf>
    <xf numFmtId="0" fontId="5" fillId="6" borderId="4" xfId="0" applyFont="1" applyFill="1" applyBorder="1" applyAlignment="1">
      <alignment horizontal="left" vertical="top" wrapText="1"/>
    </xf>
    <xf numFmtId="0" fontId="5" fillId="6" borderId="2" xfId="0" applyFont="1" applyFill="1" applyBorder="1" applyAlignment="1">
      <alignment horizontal="center" vertical="top" wrapText="1"/>
    </xf>
    <xf numFmtId="4" fontId="5" fillId="6" borderId="8" xfId="0" applyNumberFormat="1" applyFont="1" applyFill="1" applyBorder="1" applyAlignment="1">
      <alignment horizontal="right" vertical="top" wrapText="1"/>
    </xf>
    <xf numFmtId="0" fontId="3" fillId="7" borderId="2" xfId="0" applyFont="1" applyFill="1" applyBorder="1" applyAlignment="1">
      <alignment horizontal="left" vertical="top" wrapText="1"/>
    </xf>
    <xf numFmtId="0" fontId="3" fillId="7" borderId="3" xfId="0" applyFont="1" applyFill="1" applyBorder="1" applyAlignment="1">
      <alignment horizontal="left" vertical="top" wrapText="1"/>
    </xf>
    <xf numFmtId="0" fontId="3" fillId="7" borderId="4" xfId="0" applyFont="1" applyFill="1" applyBorder="1" applyAlignment="1">
      <alignment horizontal="left" vertical="top" wrapText="1"/>
    </xf>
    <xf numFmtId="0" fontId="11" fillId="7" borderId="7" xfId="0" applyFont="1" applyFill="1" applyBorder="1" applyAlignment="1">
      <alignment horizontal="center" vertical="top" wrapText="1"/>
    </xf>
    <xf numFmtId="0" fontId="0" fillId="7" borderId="8" xfId="0" applyFill="1" applyBorder="1" applyAlignment="1">
      <alignment horizontal="center" vertical="top" wrapText="1"/>
    </xf>
    <xf numFmtId="0" fontId="5" fillId="7" borderId="1" xfId="0" applyFont="1" applyFill="1" applyBorder="1" applyAlignment="1">
      <alignment horizontal="left" vertical="top" wrapText="1"/>
    </xf>
    <xf numFmtId="0" fontId="1" fillId="7" borderId="5" xfId="0" applyFont="1" applyFill="1" applyBorder="1" applyAlignment="1">
      <alignment horizontal="center" vertical="top" wrapText="1"/>
    </xf>
    <xf numFmtId="4" fontId="1" fillId="7" borderId="1" xfId="0" applyNumberFormat="1" applyFont="1" applyFill="1" applyBorder="1" applyAlignment="1">
      <alignment horizontal="right" vertical="top" wrapText="1"/>
    </xf>
    <xf numFmtId="4" fontId="3" fillId="7" borderId="5" xfId="0" applyNumberFormat="1" applyFont="1" applyFill="1" applyBorder="1" applyAlignment="1">
      <alignment horizontal="right" vertical="top" wrapText="1"/>
    </xf>
    <xf numFmtId="0" fontId="1" fillId="7" borderId="4" xfId="0" applyFont="1" applyFill="1" applyBorder="1" applyAlignment="1">
      <alignment horizontal="left" vertical="top" wrapText="1"/>
    </xf>
    <xf numFmtId="0" fontId="1" fillId="7" borderId="8" xfId="0" applyFont="1" applyFill="1" applyBorder="1" applyAlignment="1">
      <alignment horizontal="center" vertical="top" wrapText="1"/>
    </xf>
    <xf numFmtId="4" fontId="1" fillId="7" borderId="8" xfId="0" applyNumberFormat="1" applyFont="1" applyFill="1" applyBorder="1" applyAlignment="1">
      <alignment horizontal="right" vertical="top" wrapText="1"/>
    </xf>
    <xf numFmtId="0" fontId="5" fillId="7" borderId="4" xfId="0" applyFont="1" applyFill="1" applyBorder="1" applyAlignment="1">
      <alignment horizontal="left" vertical="top" wrapText="1"/>
    </xf>
    <xf numFmtId="0" fontId="5" fillId="7" borderId="8" xfId="0" applyFont="1" applyFill="1" applyBorder="1" applyAlignment="1">
      <alignment horizontal="center" vertical="top" wrapText="1"/>
    </xf>
    <xf numFmtId="4" fontId="5" fillId="7" borderId="8" xfId="0" applyNumberFormat="1" applyFont="1" applyFill="1" applyBorder="1" applyAlignment="1">
      <alignment horizontal="right" vertical="top" wrapText="1"/>
    </xf>
    <xf numFmtId="0" fontId="15" fillId="7" borderId="4" xfId="0" applyFont="1" applyFill="1" applyBorder="1" applyAlignment="1">
      <alignment horizontal="left" vertical="top" wrapText="1"/>
    </xf>
    <xf numFmtId="0" fontId="15" fillId="7" borderId="8" xfId="0" applyFont="1" applyFill="1" applyBorder="1" applyAlignment="1">
      <alignment horizontal="center" vertical="top" wrapText="1"/>
    </xf>
    <xf numFmtId="4" fontId="15" fillId="7" borderId="8" xfId="0" applyNumberFormat="1" applyFont="1" applyFill="1" applyBorder="1" applyAlignment="1">
      <alignment horizontal="right" vertical="top" wrapText="1"/>
    </xf>
    <xf numFmtId="0" fontId="5" fillId="7" borderId="5" xfId="0" applyFont="1" applyFill="1" applyBorder="1" applyAlignment="1">
      <alignment horizontal="center" vertical="top" wrapText="1"/>
    </xf>
    <xf numFmtId="4" fontId="5" fillId="7" borderId="5" xfId="0" applyNumberFormat="1" applyFont="1" applyFill="1" applyBorder="1" applyAlignment="1">
      <alignment horizontal="right" vertical="top" wrapText="1"/>
    </xf>
    <xf numFmtId="0" fontId="5" fillId="7" borderId="2" xfId="0" applyFont="1" applyFill="1" applyBorder="1" applyAlignment="1">
      <alignment horizontal="left" vertical="top" wrapText="1"/>
    </xf>
    <xf numFmtId="4" fontId="5" fillId="7" borderId="4" xfId="0" applyNumberFormat="1" applyFont="1" applyFill="1" applyBorder="1" applyAlignment="1">
      <alignment horizontal="right" vertical="top" wrapText="1"/>
    </xf>
    <xf numFmtId="4" fontId="15" fillId="7" borderId="4" xfId="0" applyNumberFormat="1" applyFont="1" applyFill="1" applyBorder="1" applyAlignment="1">
      <alignment horizontal="right" vertical="top" wrapText="1"/>
    </xf>
    <xf numFmtId="0" fontId="12" fillId="7" borderId="2" xfId="0" applyFont="1" applyFill="1" applyBorder="1" applyAlignment="1">
      <alignment horizontal="left" vertical="top" wrapText="1"/>
    </xf>
    <xf numFmtId="0" fontId="12" fillId="7" borderId="4" xfId="0" applyFont="1" applyFill="1" applyBorder="1" applyAlignment="1">
      <alignment horizontal="left" vertical="top" wrapText="1"/>
    </xf>
    <xf numFmtId="0" fontId="5" fillId="7" borderId="3" xfId="0" applyFont="1" applyFill="1" applyBorder="1" applyAlignment="1">
      <alignment horizontal="left" vertical="top" wrapText="1"/>
    </xf>
    <xf numFmtId="0" fontId="10" fillId="7" borderId="7" xfId="0" applyFont="1" applyFill="1" applyBorder="1" applyAlignment="1">
      <alignment horizontal="center" vertical="top" wrapText="1"/>
    </xf>
    <xf numFmtId="0" fontId="5" fillId="7" borderId="7" xfId="0" applyFont="1" applyFill="1" applyBorder="1" applyAlignment="1">
      <alignment horizontal="center" vertical="top" wrapText="1"/>
    </xf>
    <xf numFmtId="0" fontId="10" fillId="7" borderId="8" xfId="0" applyFont="1" applyFill="1" applyBorder="1" applyAlignment="1">
      <alignment horizontal="center" vertical="top" wrapText="1"/>
    </xf>
    <xf numFmtId="0" fontId="10" fillId="7" borderId="6" xfId="0" applyFont="1" applyFill="1" applyBorder="1" applyAlignment="1">
      <alignment horizontal="center" vertical="top" wrapText="1"/>
    </xf>
    <xf numFmtId="0" fontId="14" fillId="7" borderId="6" xfId="0" applyFont="1" applyFill="1" applyBorder="1" applyAlignment="1">
      <alignment horizontal="center" vertical="top" wrapText="1"/>
    </xf>
    <xf numFmtId="0" fontId="12" fillId="7" borderId="8" xfId="0" applyFont="1" applyFill="1" applyBorder="1" applyAlignment="1">
      <alignment horizontal="center" vertical="top" wrapText="1"/>
    </xf>
    <xf numFmtId="0" fontId="5" fillId="3" borderId="2" xfId="0" applyFont="1" applyFill="1" applyBorder="1" applyAlignment="1">
      <alignment horizontal="center" vertical="top" wrapText="1"/>
    </xf>
    <xf numFmtId="4" fontId="5" fillId="3" borderId="8" xfId="0" applyNumberFormat="1" applyFont="1" applyFill="1" applyBorder="1" applyAlignment="1">
      <alignment horizontal="right" vertical="top" wrapText="1"/>
    </xf>
    <xf numFmtId="0" fontId="5" fillId="3" borderId="1" xfId="0" applyFont="1" applyFill="1" applyBorder="1" applyAlignment="1">
      <alignment horizontal="left" vertical="top" wrapText="1"/>
    </xf>
    <xf numFmtId="4" fontId="5" fillId="3" borderId="2" xfId="0" applyNumberFormat="1" applyFont="1" applyFill="1" applyBorder="1" applyAlignment="1">
      <alignment horizontal="right" vertical="top" wrapText="1"/>
    </xf>
    <xf numFmtId="0" fontId="13" fillId="3" borderId="1" xfId="0" applyFont="1" applyFill="1" applyBorder="1" applyAlignment="1">
      <alignment horizontal="center" vertical="top" wrapText="1"/>
    </xf>
    <xf numFmtId="4" fontId="5" fillId="3" borderId="1" xfId="0" applyNumberFormat="1" applyFont="1" applyFill="1" applyBorder="1" applyAlignment="1">
      <alignment horizontal="right" vertical="top" wrapText="1"/>
    </xf>
    <xf numFmtId="4" fontId="17" fillId="0" borderId="0" xfId="0" applyNumberFormat="1" applyFont="1"/>
    <xf numFmtId="4" fontId="17" fillId="0" borderId="0" xfId="0" applyNumberFormat="1" applyFont="1" applyFill="1"/>
    <xf numFmtId="0" fontId="17" fillId="0" borderId="0" xfId="0" applyFont="1"/>
    <xf numFmtId="0" fontId="12" fillId="0" borderId="4" xfId="0" applyFont="1" applyBorder="1" applyAlignment="1">
      <alignment horizontal="left" vertical="top" wrapText="1"/>
    </xf>
    <xf numFmtId="4" fontId="18" fillId="0" borderId="8" xfId="0" applyNumberFormat="1" applyFont="1" applyBorder="1" applyAlignment="1">
      <alignment horizontal="right" vertical="top" wrapText="1"/>
    </xf>
    <xf numFmtId="4" fontId="16" fillId="0" borderId="8" xfId="0" applyNumberFormat="1" applyFont="1" applyBorder="1" applyAlignment="1">
      <alignment horizontal="right" vertical="top" wrapText="1"/>
    </xf>
    <xf numFmtId="4" fontId="12" fillId="8" borderId="8" xfId="0" applyNumberFormat="1" applyFont="1" applyFill="1" applyBorder="1" applyAlignment="1">
      <alignment horizontal="right" vertical="top" wrapText="1"/>
    </xf>
    <xf numFmtId="4" fontId="3" fillId="8" borderId="5" xfId="0" applyNumberFormat="1" applyFont="1" applyFill="1" applyBorder="1" applyAlignment="1">
      <alignment horizontal="right" vertical="top" wrapText="1"/>
    </xf>
    <xf numFmtId="4" fontId="16" fillId="3" borderId="2" xfId="0" applyNumberFormat="1" applyFont="1" applyFill="1" applyBorder="1" applyAlignment="1">
      <alignment horizontal="right" vertical="top" wrapText="1"/>
    </xf>
    <xf numFmtId="4" fontId="16" fillId="3" borderId="1" xfId="0" applyNumberFormat="1" applyFont="1" applyFill="1" applyBorder="1" applyAlignment="1">
      <alignment horizontal="right" vertical="top" wrapText="1"/>
    </xf>
    <xf numFmtId="4" fontId="16" fillId="6" borderId="8" xfId="0" applyNumberFormat="1" applyFont="1" applyFill="1" applyBorder="1" applyAlignment="1">
      <alignment horizontal="right" vertical="top" wrapText="1"/>
    </xf>
    <xf numFmtId="4" fontId="5" fillId="9" borderId="7" xfId="0" applyNumberFormat="1" applyFont="1" applyFill="1" applyBorder="1" applyAlignment="1">
      <alignment horizontal="right" vertical="top" wrapText="1"/>
    </xf>
    <xf numFmtId="4" fontId="15" fillId="10" borderId="4" xfId="0" applyNumberFormat="1" applyFont="1" applyFill="1" applyBorder="1" applyAlignment="1">
      <alignment horizontal="right" vertical="top" wrapText="1"/>
    </xf>
    <xf numFmtId="4" fontId="15" fillId="10" borderId="8" xfId="0" applyNumberFormat="1" applyFont="1" applyFill="1" applyBorder="1" applyAlignment="1">
      <alignment horizontal="right" vertical="top" wrapText="1"/>
    </xf>
    <xf numFmtId="4" fontId="16" fillId="10" borderId="8" xfId="0" applyNumberFormat="1" applyFont="1" applyFill="1" applyBorder="1" applyAlignment="1">
      <alignment horizontal="right" vertical="top" wrapText="1"/>
    </xf>
    <xf numFmtId="4" fontId="18" fillId="10" borderId="8" xfId="0" applyNumberFormat="1" applyFont="1" applyFill="1" applyBorder="1" applyAlignment="1">
      <alignment horizontal="right" vertical="top" wrapText="1"/>
    </xf>
    <xf numFmtId="4" fontId="5" fillId="10" borderId="8" xfId="0" applyNumberFormat="1" applyFont="1" applyFill="1" applyBorder="1" applyAlignment="1">
      <alignment horizontal="right" vertical="top" wrapText="1"/>
    </xf>
    <xf numFmtId="4" fontId="0" fillId="0" borderId="0" xfId="0" applyNumberFormat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9" fillId="0" borderId="2" xfId="0" applyFont="1" applyBorder="1" applyAlignment="1">
      <alignment horizontal="center" vertical="top" wrapText="1"/>
    </xf>
    <xf numFmtId="0" fontId="9" fillId="0" borderId="4" xfId="0" applyFont="1" applyBorder="1" applyAlignment="1">
      <alignment horizontal="center" vertical="top" wrapText="1"/>
    </xf>
    <xf numFmtId="4" fontId="5" fillId="0" borderId="2" xfId="0" applyNumberFormat="1" applyFont="1" applyBorder="1" applyAlignment="1">
      <alignment horizontal="right" vertical="top" wrapText="1"/>
    </xf>
    <xf numFmtId="4" fontId="5" fillId="0" borderId="4" xfId="0" applyNumberFormat="1" applyFont="1" applyBorder="1" applyAlignment="1">
      <alignment horizontal="right" vertical="top" wrapText="1"/>
    </xf>
    <xf numFmtId="0" fontId="2" fillId="0" borderId="3" xfId="0" applyFont="1" applyBorder="1" applyAlignment="1">
      <alignment horizontal="center" vertical="top" wrapText="1"/>
    </xf>
    <xf numFmtId="4" fontId="1" fillId="0" borderId="3" xfId="0" applyNumberFormat="1" applyFont="1" applyBorder="1" applyAlignment="1">
      <alignment horizontal="right" vertical="top" wrapText="1"/>
    </xf>
    <xf numFmtId="4" fontId="12" fillId="0" borderId="3" xfId="0" applyNumberFormat="1" applyFont="1" applyBorder="1" applyAlignment="1">
      <alignment horizontal="right" vertical="top" wrapText="1"/>
    </xf>
    <xf numFmtId="4" fontId="12" fillId="0" borderId="4" xfId="0" applyNumberFormat="1" applyFont="1" applyBorder="1" applyAlignment="1">
      <alignment horizontal="right" vertical="top" wrapText="1"/>
    </xf>
    <xf numFmtId="0" fontId="5" fillId="0" borderId="2" xfId="0" applyFont="1" applyBorder="1" applyAlignment="1">
      <alignment horizontal="center" vertical="top" wrapText="1"/>
    </xf>
    <xf numFmtId="0" fontId="5" fillId="0" borderId="4" xfId="0" applyFont="1" applyBorder="1" applyAlignment="1">
      <alignment horizontal="center" vertical="top" wrapText="1"/>
    </xf>
    <xf numFmtId="0" fontId="1" fillId="0" borderId="2" xfId="0" applyFont="1" applyBorder="1" applyAlignment="1">
      <alignment horizontal="center" vertical="top" wrapText="1"/>
    </xf>
    <xf numFmtId="0" fontId="1" fillId="0" borderId="3" xfId="0" applyFont="1" applyBorder="1" applyAlignment="1">
      <alignment horizontal="center" vertical="top" wrapText="1"/>
    </xf>
    <xf numFmtId="0" fontId="1" fillId="0" borderId="4" xfId="0" applyFont="1" applyBorder="1" applyAlignment="1">
      <alignment horizontal="center" vertical="top" wrapText="1"/>
    </xf>
    <xf numFmtId="0" fontId="2" fillId="0" borderId="2" xfId="0" applyFont="1" applyBorder="1" applyAlignment="1">
      <alignment horizontal="center" vertical="top" wrapText="1"/>
    </xf>
    <xf numFmtId="0" fontId="2" fillId="0" borderId="4" xfId="0" applyFont="1" applyBorder="1" applyAlignment="1">
      <alignment horizontal="center" vertical="top" wrapText="1"/>
    </xf>
    <xf numFmtId="4" fontId="1" fillId="0" borderId="2" xfId="0" applyNumberFormat="1" applyFont="1" applyBorder="1" applyAlignment="1">
      <alignment horizontal="right" vertical="top" wrapText="1"/>
    </xf>
    <xf numFmtId="4" fontId="1" fillId="0" borderId="4" xfId="0" applyNumberFormat="1" applyFont="1" applyBorder="1" applyAlignment="1">
      <alignment horizontal="right" vertical="top" wrapText="1"/>
    </xf>
    <xf numFmtId="4" fontId="6" fillId="10" borderId="2" xfId="0" applyNumberFormat="1" applyFont="1" applyFill="1" applyBorder="1" applyAlignment="1">
      <alignment horizontal="right" vertical="top" wrapText="1"/>
    </xf>
    <xf numFmtId="4" fontId="6" fillId="10" borderId="4" xfId="0" applyNumberFormat="1" applyFont="1" applyFill="1" applyBorder="1" applyAlignment="1">
      <alignment horizontal="right" vertical="top" wrapText="1"/>
    </xf>
    <xf numFmtId="4" fontId="5" fillId="0" borderId="3" xfId="0" applyNumberFormat="1" applyFont="1" applyBorder="1" applyAlignment="1">
      <alignment horizontal="right" vertical="top" wrapText="1"/>
    </xf>
    <xf numFmtId="0" fontId="5" fillId="0" borderId="9" xfId="0" applyFont="1" applyBorder="1" applyAlignment="1">
      <alignment vertical="top" wrapText="1"/>
    </xf>
    <xf numFmtId="0" fontId="5" fillId="0" borderId="10" xfId="0" applyFont="1" applyBorder="1" applyAlignment="1">
      <alignment vertical="top" wrapText="1"/>
    </xf>
    <xf numFmtId="0" fontId="5" fillId="0" borderId="5" xfId="0" applyFont="1" applyBorder="1" applyAlignment="1">
      <alignment vertical="top" wrapText="1"/>
    </xf>
    <xf numFmtId="0" fontId="12" fillId="0" borderId="2" xfId="0" applyFont="1" applyBorder="1" applyAlignment="1">
      <alignment horizontal="left" vertical="top" wrapText="1"/>
    </xf>
    <xf numFmtId="0" fontId="12" fillId="0" borderId="4" xfId="0" applyFont="1" applyBorder="1" applyAlignment="1">
      <alignment horizontal="left" vertical="top" wrapText="1"/>
    </xf>
    <xf numFmtId="4" fontId="12" fillId="0" borderId="2" xfId="0" applyNumberFormat="1" applyFont="1" applyBorder="1" applyAlignment="1">
      <alignment horizontal="right" vertical="top" wrapText="1"/>
    </xf>
    <xf numFmtId="0" fontId="12" fillId="0" borderId="2" xfId="0" applyFont="1" applyBorder="1" applyAlignment="1">
      <alignment horizontal="center" vertical="top" wrapText="1"/>
    </xf>
    <xf numFmtId="0" fontId="12" fillId="0" borderId="4" xfId="0" applyFont="1" applyBorder="1" applyAlignment="1">
      <alignment horizontal="center" vertical="top" wrapText="1"/>
    </xf>
    <xf numFmtId="0" fontId="3" fillId="7" borderId="2" xfId="0" applyFont="1" applyFill="1" applyBorder="1" applyAlignment="1">
      <alignment horizontal="center" vertical="top" wrapText="1"/>
    </xf>
    <xf numFmtId="0" fontId="3" fillId="7" borderId="3" xfId="0" applyFont="1" applyFill="1" applyBorder="1" applyAlignment="1">
      <alignment horizontal="center" vertical="top" wrapText="1"/>
    </xf>
    <xf numFmtId="0" fontId="3" fillId="7" borderId="4" xfId="0" applyFont="1" applyFill="1" applyBorder="1" applyAlignment="1">
      <alignment horizontal="center" vertical="top" wrapText="1"/>
    </xf>
    <xf numFmtId="4" fontId="3" fillId="7" borderId="2" xfId="0" applyNumberFormat="1" applyFont="1" applyFill="1" applyBorder="1" applyAlignment="1">
      <alignment horizontal="right" vertical="top" wrapText="1"/>
    </xf>
    <xf numFmtId="4" fontId="3" fillId="7" borderId="3" xfId="0" applyNumberFormat="1" applyFont="1" applyFill="1" applyBorder="1" applyAlignment="1">
      <alignment horizontal="right" vertical="top" wrapText="1"/>
    </xf>
    <xf numFmtId="4" fontId="3" fillId="7" borderId="4" xfId="0" applyNumberFormat="1" applyFont="1" applyFill="1" applyBorder="1" applyAlignment="1">
      <alignment horizontal="right" vertical="top" wrapText="1"/>
    </xf>
    <xf numFmtId="0" fontId="12" fillId="7" borderId="2" xfId="0" applyFont="1" applyFill="1" applyBorder="1" applyAlignment="1">
      <alignment horizontal="center" vertical="top" wrapText="1"/>
    </xf>
    <xf numFmtId="0" fontId="12" fillId="7" borderId="4" xfId="0" applyFont="1" applyFill="1" applyBorder="1" applyAlignment="1">
      <alignment horizontal="center" vertical="top" wrapText="1"/>
    </xf>
    <xf numFmtId="4" fontId="12" fillId="7" borderId="2" xfId="0" applyNumberFormat="1" applyFont="1" applyFill="1" applyBorder="1" applyAlignment="1">
      <alignment horizontal="right" vertical="top" wrapText="1"/>
    </xf>
    <xf numFmtId="4" fontId="12" fillId="7" borderId="4" xfId="0" applyNumberFormat="1" applyFont="1" applyFill="1" applyBorder="1" applyAlignment="1">
      <alignment horizontal="right" vertical="top" wrapText="1"/>
    </xf>
    <xf numFmtId="0" fontId="5" fillId="7" borderId="2" xfId="0" applyFont="1" applyFill="1" applyBorder="1" applyAlignment="1">
      <alignment horizontal="center" vertical="top" wrapText="1"/>
    </xf>
    <xf numFmtId="0" fontId="5" fillId="7" borderId="4" xfId="0" applyFont="1" applyFill="1" applyBorder="1" applyAlignment="1">
      <alignment horizontal="center" vertical="top" wrapText="1"/>
    </xf>
    <xf numFmtId="4" fontId="5" fillId="7" borderId="2" xfId="0" applyNumberFormat="1" applyFont="1" applyFill="1" applyBorder="1" applyAlignment="1">
      <alignment horizontal="right" vertical="top" wrapText="1"/>
    </xf>
    <xf numFmtId="4" fontId="5" fillId="7" borderId="4" xfId="0" applyNumberFormat="1" applyFont="1" applyFill="1" applyBorder="1" applyAlignment="1">
      <alignment horizontal="right" vertical="top" wrapText="1"/>
    </xf>
    <xf numFmtId="4" fontId="5" fillId="7" borderId="3" xfId="0" applyNumberFormat="1" applyFont="1" applyFill="1" applyBorder="1" applyAlignment="1">
      <alignment horizontal="right" vertical="top" wrapText="1"/>
    </xf>
    <xf numFmtId="0" fontId="5" fillId="7" borderId="3" xfId="0" applyFont="1" applyFill="1" applyBorder="1" applyAlignment="1">
      <alignment horizontal="center" vertical="top" wrapText="1"/>
    </xf>
    <xf numFmtId="4" fontId="12" fillId="4" borderId="2" xfId="0" applyNumberFormat="1" applyFont="1" applyFill="1" applyBorder="1" applyAlignment="1">
      <alignment horizontal="right" vertical="top" wrapText="1"/>
    </xf>
    <xf numFmtId="4" fontId="12" fillId="4" borderId="3" xfId="0" applyNumberFormat="1" applyFont="1" applyFill="1" applyBorder="1" applyAlignment="1">
      <alignment horizontal="right" vertical="top" wrapText="1"/>
    </xf>
    <xf numFmtId="4" fontId="12" fillId="4" borderId="4" xfId="0" applyNumberFormat="1" applyFont="1" applyFill="1" applyBorder="1" applyAlignment="1">
      <alignment horizontal="right" vertical="top" wrapText="1"/>
    </xf>
    <xf numFmtId="0" fontId="5" fillId="4" borderId="2" xfId="0" applyFont="1" applyFill="1" applyBorder="1" applyAlignment="1">
      <alignment horizontal="center" vertical="top" wrapText="1"/>
    </xf>
    <xf numFmtId="0" fontId="5" fillId="4" borderId="4" xfId="0" applyFont="1" applyFill="1" applyBorder="1" applyAlignment="1">
      <alignment horizontal="center" vertical="top" wrapText="1"/>
    </xf>
    <xf numFmtId="4" fontId="5" fillId="4" borderId="2" xfId="0" applyNumberFormat="1" applyFont="1" applyFill="1" applyBorder="1" applyAlignment="1">
      <alignment horizontal="right" vertical="top" wrapText="1"/>
    </xf>
    <xf numFmtId="4" fontId="5" fillId="4" borderId="4" xfId="0" applyNumberFormat="1" applyFont="1" applyFill="1" applyBorder="1" applyAlignment="1">
      <alignment horizontal="right" vertical="top" wrapText="1"/>
    </xf>
    <xf numFmtId="4" fontId="5" fillId="4" borderId="3" xfId="0" applyNumberFormat="1" applyFont="1" applyFill="1" applyBorder="1" applyAlignment="1">
      <alignment horizontal="right" vertical="top" wrapText="1"/>
    </xf>
    <xf numFmtId="0" fontId="12" fillId="4" borderId="2" xfId="0" applyFont="1" applyFill="1" applyBorder="1" applyAlignment="1">
      <alignment horizontal="center" vertical="top" wrapText="1"/>
    </xf>
    <xf numFmtId="0" fontId="12" fillId="4" borderId="4" xfId="0" applyFont="1" applyFill="1" applyBorder="1" applyAlignment="1">
      <alignment horizontal="center" vertical="top" wrapText="1"/>
    </xf>
    <xf numFmtId="0" fontId="3" fillId="0" borderId="2" xfId="0" applyFont="1" applyBorder="1" applyAlignment="1">
      <alignment horizontal="left" vertical="top" wrapText="1"/>
    </xf>
    <xf numFmtId="0" fontId="3" fillId="0" borderId="4" xfId="0" applyFont="1" applyBorder="1" applyAlignment="1">
      <alignment horizontal="left" vertical="top" wrapText="1"/>
    </xf>
    <xf numFmtId="0" fontId="3" fillId="0" borderId="2" xfId="0" applyFont="1" applyBorder="1" applyAlignment="1">
      <alignment horizontal="center" vertical="top" wrapText="1"/>
    </xf>
    <xf numFmtId="0" fontId="3" fillId="0" borderId="4" xfId="0" applyFont="1" applyBorder="1" applyAlignment="1">
      <alignment horizontal="center" vertical="top" wrapText="1"/>
    </xf>
    <xf numFmtId="4" fontId="3" fillId="0" borderId="2" xfId="0" applyNumberFormat="1" applyFont="1" applyBorder="1" applyAlignment="1">
      <alignment horizontal="right" vertical="top" wrapText="1"/>
    </xf>
    <xf numFmtId="4" fontId="3" fillId="0" borderId="4" xfId="0" applyNumberFormat="1" applyFont="1" applyBorder="1" applyAlignment="1">
      <alignment horizontal="right" vertical="top" wrapText="1"/>
    </xf>
    <xf numFmtId="0" fontId="0" fillId="0" borderId="0" xfId="0" applyAlignment="1">
      <alignment horizontal="center"/>
    </xf>
    <xf numFmtId="0" fontId="1" fillId="0" borderId="9" xfId="0" applyFont="1" applyBorder="1" applyAlignment="1">
      <alignment horizontal="center" vertical="top" wrapText="1"/>
    </xf>
    <xf numFmtId="0" fontId="1" fillId="0" borderId="5" xfId="0" applyFont="1" applyBorder="1" applyAlignment="1">
      <alignment horizontal="center" vertical="top" wrapText="1"/>
    </xf>
    <xf numFmtId="4" fontId="12" fillId="5" borderId="2" xfId="0" applyNumberFormat="1" applyFont="1" applyFill="1" applyBorder="1" applyAlignment="1">
      <alignment horizontal="right" vertical="top" wrapText="1"/>
    </xf>
    <xf numFmtId="4" fontId="12" fillId="5" borderId="3" xfId="0" applyNumberFormat="1" applyFont="1" applyFill="1" applyBorder="1" applyAlignment="1">
      <alignment horizontal="right" vertical="top" wrapText="1"/>
    </xf>
    <xf numFmtId="4" fontId="12" fillId="5" borderId="4" xfId="0" applyNumberFormat="1" applyFont="1" applyFill="1" applyBorder="1" applyAlignment="1">
      <alignment horizontal="right" vertical="top" wrapText="1"/>
    </xf>
    <xf numFmtId="0" fontId="5" fillId="5" borderId="2" xfId="0" applyFont="1" applyFill="1" applyBorder="1" applyAlignment="1">
      <alignment horizontal="center" vertical="top" wrapText="1"/>
    </xf>
    <xf numFmtId="0" fontId="5" fillId="5" borderId="4" xfId="0" applyFont="1" applyFill="1" applyBorder="1" applyAlignment="1">
      <alignment horizontal="center" vertical="top" wrapText="1"/>
    </xf>
    <xf numFmtId="4" fontId="5" fillId="5" borderId="2" xfId="0" applyNumberFormat="1" applyFont="1" applyFill="1" applyBorder="1" applyAlignment="1">
      <alignment horizontal="right" vertical="top" wrapText="1"/>
    </xf>
    <xf numFmtId="4" fontId="5" fillId="5" borderId="4" xfId="0" applyNumberFormat="1" applyFont="1" applyFill="1" applyBorder="1" applyAlignment="1">
      <alignment horizontal="right" vertical="top" wrapText="1"/>
    </xf>
    <xf numFmtId="0" fontId="12" fillId="5" borderId="2" xfId="0" applyFont="1" applyFill="1" applyBorder="1" applyAlignment="1">
      <alignment horizontal="center" vertical="top" wrapText="1"/>
    </xf>
    <xf numFmtId="0" fontId="12" fillId="5" borderId="4" xfId="0" applyFont="1" applyFill="1" applyBorder="1" applyAlignment="1">
      <alignment horizontal="center" vertical="top" wrapText="1"/>
    </xf>
    <xf numFmtId="4" fontId="5" fillId="5" borderId="3" xfId="0" applyNumberFormat="1" applyFont="1" applyFill="1" applyBorder="1" applyAlignment="1">
      <alignment horizontal="right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58"/>
  <sheetViews>
    <sheetView tabSelected="1" view="pageBreakPreview" topLeftCell="A36" zoomScale="85" zoomScaleNormal="85" zoomScaleSheetLayoutView="85" workbookViewId="0">
      <selection activeCell="C48" sqref="C48"/>
    </sheetView>
  </sheetViews>
  <sheetFormatPr defaultRowHeight="15"/>
  <cols>
    <col min="1" max="1" width="42.42578125" style="17" customWidth="1"/>
    <col min="2" max="2" width="19" style="4" customWidth="1"/>
    <col min="3" max="3" width="15.140625" style="13" customWidth="1"/>
    <col min="4" max="4" width="17.85546875" style="13" customWidth="1"/>
    <col min="5" max="5" width="15.140625" style="13" customWidth="1"/>
    <col min="6" max="6" width="8.85546875" customWidth="1"/>
    <col min="7" max="7" width="14.42578125" customWidth="1"/>
    <col min="8" max="8" width="17.5703125" customWidth="1"/>
    <col min="9" max="9" width="17.85546875" customWidth="1"/>
    <col min="10" max="10" width="13.42578125" customWidth="1"/>
  </cols>
  <sheetData>
    <row r="1" spans="1:5">
      <c r="A1" s="253" t="s">
        <v>107</v>
      </c>
      <c r="B1" s="253"/>
      <c r="C1" s="253"/>
      <c r="D1" s="253"/>
      <c r="E1" s="253"/>
    </row>
    <row r="2" spans="1:5">
      <c r="A2" s="253" t="s">
        <v>163</v>
      </c>
      <c r="B2" s="253"/>
      <c r="C2" s="253"/>
      <c r="D2" s="253"/>
      <c r="E2" s="253"/>
    </row>
    <row r="3" spans="1:5">
      <c r="A3" s="253" t="s">
        <v>168</v>
      </c>
      <c r="B3" s="253"/>
      <c r="C3" s="253"/>
      <c r="D3" s="253"/>
      <c r="E3" s="253"/>
    </row>
    <row r="4" spans="1:5" ht="10.5" customHeight="1" thickBot="1"/>
    <row r="5" spans="1:5" ht="14.25" customHeight="1" thickBot="1">
      <c r="A5" s="14" t="s">
        <v>0</v>
      </c>
      <c r="B5" s="5" t="s">
        <v>2</v>
      </c>
      <c r="C5" s="203" t="s">
        <v>7</v>
      </c>
      <c r="D5" s="254" t="s">
        <v>8</v>
      </c>
      <c r="E5" s="255"/>
    </row>
    <row r="6" spans="1:5" ht="14.25" customHeight="1">
      <c r="A6" s="15" t="s">
        <v>1</v>
      </c>
      <c r="B6" s="6" t="s">
        <v>3</v>
      </c>
      <c r="C6" s="204"/>
      <c r="D6" s="6" t="s">
        <v>9</v>
      </c>
      <c r="E6" s="6" t="s">
        <v>18</v>
      </c>
    </row>
    <row r="7" spans="1:5" ht="14.25" customHeight="1">
      <c r="A7" s="16"/>
      <c r="B7" s="6" t="s">
        <v>4</v>
      </c>
      <c r="C7" s="204"/>
      <c r="D7" s="6" t="s">
        <v>10</v>
      </c>
      <c r="E7" s="6" t="s">
        <v>19</v>
      </c>
    </row>
    <row r="8" spans="1:5" ht="14.25" customHeight="1">
      <c r="A8" s="16"/>
      <c r="B8" s="6" t="s">
        <v>5</v>
      </c>
      <c r="C8" s="204"/>
      <c r="D8" s="6" t="s">
        <v>11</v>
      </c>
      <c r="E8" s="6" t="s">
        <v>20</v>
      </c>
    </row>
    <row r="9" spans="1:5" ht="14.25" customHeight="1">
      <c r="A9" s="16"/>
      <c r="B9" s="6" t="s">
        <v>6</v>
      </c>
      <c r="C9" s="204"/>
      <c r="D9" s="6" t="s">
        <v>12</v>
      </c>
      <c r="E9" s="6" t="s">
        <v>21</v>
      </c>
    </row>
    <row r="10" spans="1:5" ht="14.25" customHeight="1">
      <c r="A10" s="16"/>
      <c r="B10" s="7"/>
      <c r="C10" s="204"/>
      <c r="D10" s="6" t="s">
        <v>13</v>
      </c>
      <c r="E10" s="6" t="s">
        <v>22</v>
      </c>
    </row>
    <row r="11" spans="1:5" ht="14.25" customHeight="1">
      <c r="A11" s="16"/>
      <c r="B11" s="7"/>
      <c r="C11" s="204"/>
      <c r="D11" s="6" t="s">
        <v>14</v>
      </c>
      <c r="E11" s="6"/>
    </row>
    <row r="12" spans="1:5" ht="14.25" customHeight="1">
      <c r="A12" s="16"/>
      <c r="B12" s="7"/>
      <c r="C12" s="204"/>
      <c r="D12" s="6" t="s">
        <v>15</v>
      </c>
      <c r="E12" s="6"/>
    </row>
    <row r="13" spans="1:5" ht="14.25" customHeight="1">
      <c r="A13" s="16"/>
      <c r="B13" s="7"/>
      <c r="C13" s="204"/>
      <c r="D13" s="6" t="s">
        <v>16</v>
      </c>
      <c r="E13" s="6"/>
    </row>
    <row r="14" spans="1:5" ht="14.25" customHeight="1" thickBot="1">
      <c r="A14" s="16"/>
      <c r="B14" s="7"/>
      <c r="C14" s="204"/>
      <c r="D14" s="15" t="s">
        <v>17</v>
      </c>
      <c r="E14" s="7"/>
    </row>
    <row r="15" spans="1:5" hidden="1">
      <c r="A15" s="16"/>
      <c r="B15" s="7"/>
      <c r="C15" s="204"/>
      <c r="D15" s="15"/>
      <c r="E15" s="7"/>
    </row>
    <row r="16" spans="1:5" hidden="1">
      <c r="A16" s="16"/>
      <c r="B16" s="7"/>
      <c r="C16" s="204"/>
      <c r="D16" s="6"/>
      <c r="E16" s="7"/>
    </row>
    <row r="17" spans="1:8" ht="15.75" hidden="1" thickBot="1">
      <c r="A17" s="1"/>
      <c r="B17" s="2"/>
      <c r="C17" s="205"/>
      <c r="D17" s="3"/>
      <c r="E17" s="2"/>
    </row>
    <row r="18" spans="1:8" ht="15.75" thickBot="1">
      <c r="A18" s="28">
        <v>1</v>
      </c>
      <c r="B18" s="27">
        <v>2</v>
      </c>
      <c r="C18" s="27">
        <v>3</v>
      </c>
      <c r="D18" s="27">
        <v>4</v>
      </c>
      <c r="E18" s="27">
        <v>5</v>
      </c>
    </row>
    <row r="19" spans="1:8" ht="16.5" customHeight="1">
      <c r="A19" s="18" t="s">
        <v>109</v>
      </c>
      <c r="B19" s="206" t="s">
        <v>25</v>
      </c>
      <c r="C19" s="208">
        <v>3635</v>
      </c>
      <c r="D19" s="208">
        <v>0</v>
      </c>
      <c r="E19" s="208">
        <f>C19</f>
        <v>3635</v>
      </c>
    </row>
    <row r="20" spans="1:8" hidden="1">
      <c r="A20" s="18"/>
      <c r="B20" s="197"/>
      <c r="C20" s="198"/>
      <c r="D20" s="198"/>
      <c r="E20" s="198"/>
    </row>
    <row r="21" spans="1:8" ht="15.75" thickBot="1">
      <c r="A21" s="19" t="s">
        <v>24</v>
      </c>
      <c r="B21" s="207"/>
      <c r="C21" s="209"/>
      <c r="D21" s="209"/>
      <c r="E21" s="209"/>
    </row>
    <row r="22" spans="1:8" ht="15.75" thickBot="1">
      <c r="A22" s="20" t="s">
        <v>26</v>
      </c>
      <c r="B22" s="8" t="s">
        <v>25</v>
      </c>
      <c r="C22" s="23">
        <f>C26+C31+C32+C33+C52+C29+C28+C59</f>
        <v>190757695.80000001</v>
      </c>
      <c r="D22" s="23">
        <f>D26+D31+D32+D33+D52+D29+D28</f>
        <v>186626883.80000001</v>
      </c>
      <c r="E22" s="23">
        <f>E26+E31+E32+E33+E52+E29+E28+E59</f>
        <v>4130812</v>
      </c>
      <c r="H22" s="29"/>
    </row>
    <row r="23" spans="1:8" ht="15.75" thickBot="1">
      <c r="A23" s="19" t="s">
        <v>27</v>
      </c>
      <c r="B23" s="9"/>
      <c r="C23" s="24"/>
      <c r="D23" s="24"/>
      <c r="E23" s="24"/>
    </row>
    <row r="24" spans="1:8" ht="30.75" thickBot="1">
      <c r="A24" s="37" t="s">
        <v>119</v>
      </c>
      <c r="B24" s="51" t="s">
        <v>28</v>
      </c>
      <c r="C24" s="38">
        <f>C26+C29+C28</f>
        <v>185876883.80000001</v>
      </c>
      <c r="D24" s="38">
        <f>D26+D29+D28</f>
        <v>185876883.80000001</v>
      </c>
      <c r="E24" s="38">
        <f>E26+E29+E28</f>
        <v>0</v>
      </c>
    </row>
    <row r="25" spans="1:8" ht="15.75" thickBot="1">
      <c r="A25" s="37" t="s">
        <v>27</v>
      </c>
      <c r="B25" s="51"/>
      <c r="C25" s="38"/>
      <c r="D25" s="38"/>
      <c r="E25" s="38"/>
    </row>
    <row r="26" spans="1:8">
      <c r="A26" s="52" t="s">
        <v>120</v>
      </c>
      <c r="B26" s="193" t="s">
        <v>25</v>
      </c>
      <c r="C26" s="195">
        <f>186284150-855266.2</f>
        <v>185428883.80000001</v>
      </c>
      <c r="D26" s="195">
        <f>C26</f>
        <v>185428883.80000001</v>
      </c>
      <c r="E26" s="195">
        <v>0</v>
      </c>
    </row>
    <row r="27" spans="1:8" ht="15.75" thickBot="1">
      <c r="A27" s="21" t="s">
        <v>113</v>
      </c>
      <c r="B27" s="194"/>
      <c r="C27" s="196"/>
      <c r="D27" s="196"/>
      <c r="E27" s="196"/>
    </row>
    <row r="28" spans="1:8" ht="30.75" hidden="1" thickBot="1">
      <c r="A28" s="21" t="s">
        <v>147</v>
      </c>
      <c r="B28" s="32" t="s">
        <v>28</v>
      </c>
      <c r="C28" s="25"/>
      <c r="D28" s="25">
        <f>C28</f>
        <v>0</v>
      </c>
      <c r="E28" s="25">
        <v>0</v>
      </c>
    </row>
    <row r="29" spans="1:8" s="31" customFormat="1" ht="30.75" thickBot="1">
      <c r="A29" s="21" t="s">
        <v>165</v>
      </c>
      <c r="B29" s="32" t="s">
        <v>28</v>
      </c>
      <c r="C29" s="25">
        <v>448000</v>
      </c>
      <c r="D29" s="25">
        <f>C29</f>
        <v>448000</v>
      </c>
      <c r="E29" s="25">
        <v>0</v>
      </c>
    </row>
    <row r="30" spans="1:8" ht="74.25" hidden="1" customHeight="1" thickBot="1">
      <c r="A30" s="19" t="s">
        <v>108</v>
      </c>
      <c r="B30" s="9" t="s">
        <v>28</v>
      </c>
      <c r="C30" s="24"/>
      <c r="D30" s="24"/>
      <c r="E30" s="24">
        <v>0</v>
      </c>
    </row>
    <row r="31" spans="1:8" ht="60.75" thickBot="1">
      <c r="A31" s="37" t="s">
        <v>121</v>
      </c>
      <c r="B31" s="51" t="s">
        <v>28</v>
      </c>
      <c r="C31" s="49">
        <v>750000</v>
      </c>
      <c r="D31" s="49">
        <f>C31</f>
        <v>750000</v>
      </c>
      <c r="E31" s="49">
        <v>0</v>
      </c>
    </row>
    <row r="32" spans="1:8" ht="99" customHeight="1" thickBot="1">
      <c r="A32" s="37" t="s">
        <v>122</v>
      </c>
      <c r="B32" s="51" t="s">
        <v>28</v>
      </c>
      <c r="C32" s="49">
        <v>0</v>
      </c>
      <c r="D32" s="49">
        <v>0</v>
      </c>
      <c r="E32" s="49">
        <v>0</v>
      </c>
    </row>
    <row r="33" spans="1:11" ht="15.75" customHeight="1">
      <c r="A33" s="18" t="s">
        <v>123</v>
      </c>
      <c r="B33" s="197" t="s">
        <v>25</v>
      </c>
      <c r="C33" s="198">
        <f>C39+C40+C41+C42+C43+C44+C45+C46+C47+C48+C49+C50+C51</f>
        <v>3399212</v>
      </c>
      <c r="D33" s="198">
        <v>0</v>
      </c>
      <c r="E33" s="198">
        <f>E39+E40+E41+E42+E43+E44+E45+E46+E47+E48+E49+E50+E51</f>
        <v>3399212</v>
      </c>
    </row>
    <row r="34" spans="1:11">
      <c r="A34" s="18" t="s">
        <v>114</v>
      </c>
      <c r="B34" s="197"/>
      <c r="C34" s="198"/>
      <c r="D34" s="198"/>
      <c r="E34" s="198"/>
      <c r="H34" s="29"/>
      <c r="I34" s="29"/>
      <c r="J34" s="29"/>
    </row>
    <row r="35" spans="1:11">
      <c r="A35" s="18" t="s">
        <v>115</v>
      </c>
      <c r="B35" s="197"/>
      <c r="C35" s="198"/>
      <c r="D35" s="198"/>
      <c r="E35" s="198"/>
      <c r="H35" s="29"/>
    </row>
    <row r="36" spans="1:11">
      <c r="A36" s="18" t="s">
        <v>116</v>
      </c>
      <c r="B36" s="197"/>
      <c r="C36" s="198"/>
      <c r="D36" s="198"/>
      <c r="E36" s="198"/>
      <c r="H36" s="29"/>
    </row>
    <row r="37" spans="1:11" ht="16.5" customHeight="1">
      <c r="A37" s="18" t="s">
        <v>117</v>
      </c>
      <c r="B37" s="197"/>
      <c r="C37" s="198"/>
      <c r="D37" s="198"/>
      <c r="E37" s="198"/>
    </row>
    <row r="38" spans="1:11" ht="15.75" thickBot="1">
      <c r="A38" s="19" t="s">
        <v>27</v>
      </c>
      <c r="B38" s="3"/>
      <c r="C38" s="24"/>
      <c r="D38" s="24"/>
      <c r="E38" s="24"/>
      <c r="H38" s="29"/>
    </row>
    <row r="39" spans="1:11" ht="15.75" thickBot="1">
      <c r="A39" s="21" t="s">
        <v>30</v>
      </c>
      <c r="B39" s="10" t="s">
        <v>31</v>
      </c>
      <c r="C39" s="179">
        <v>678530</v>
      </c>
      <c r="D39" s="25">
        <v>0</v>
      </c>
      <c r="E39" s="25">
        <f>C39</f>
        <v>678530</v>
      </c>
    </row>
    <row r="40" spans="1:11" ht="30.75" thickBot="1">
      <c r="A40" s="21" t="s">
        <v>32</v>
      </c>
      <c r="B40" s="10" t="s">
        <v>31</v>
      </c>
      <c r="C40" s="179">
        <v>327450</v>
      </c>
      <c r="D40" s="25">
        <v>0</v>
      </c>
      <c r="E40" s="25">
        <f t="shared" ref="E40:E51" si="0">C40</f>
        <v>327450</v>
      </c>
    </row>
    <row r="41" spans="1:11" ht="15.75" thickBot="1">
      <c r="A41" s="21" t="s">
        <v>33</v>
      </c>
      <c r="B41" s="10" t="s">
        <v>34</v>
      </c>
      <c r="C41" s="179">
        <v>1041000</v>
      </c>
      <c r="D41" s="25">
        <v>0</v>
      </c>
      <c r="E41" s="25">
        <f t="shared" si="0"/>
        <v>1041000</v>
      </c>
    </row>
    <row r="42" spans="1:11" ht="15.75" thickBot="1">
      <c r="A42" s="21" t="s">
        <v>166</v>
      </c>
      <c r="B42" s="10" t="s">
        <v>34</v>
      </c>
      <c r="C42" s="179">
        <v>12000</v>
      </c>
      <c r="D42" s="25">
        <v>0</v>
      </c>
      <c r="E42" s="25">
        <f t="shared" si="0"/>
        <v>12000</v>
      </c>
    </row>
    <row r="43" spans="1:11" ht="15.75" thickBot="1">
      <c r="A43" s="21" t="s">
        <v>35</v>
      </c>
      <c r="B43" s="10" t="s">
        <v>34</v>
      </c>
      <c r="C43" s="188">
        <v>900000</v>
      </c>
      <c r="D43" s="25">
        <v>0</v>
      </c>
      <c r="E43" s="25">
        <f t="shared" si="0"/>
        <v>900000</v>
      </c>
    </row>
    <row r="44" spans="1:11" ht="15.75" thickBot="1">
      <c r="A44" s="21" t="s">
        <v>40</v>
      </c>
      <c r="B44" s="10" t="s">
        <v>34</v>
      </c>
      <c r="C44" s="179">
        <v>68700</v>
      </c>
      <c r="D44" s="25">
        <v>0</v>
      </c>
      <c r="E44" s="25">
        <f t="shared" si="0"/>
        <v>68700</v>
      </c>
    </row>
    <row r="45" spans="1:11" ht="15.75" thickBot="1">
      <c r="A45" s="21" t="s">
        <v>36</v>
      </c>
      <c r="B45" s="10" t="s">
        <v>34</v>
      </c>
      <c r="C45" s="179">
        <v>192400</v>
      </c>
      <c r="D45" s="25">
        <v>0</v>
      </c>
      <c r="E45" s="25">
        <f t="shared" si="0"/>
        <v>192400</v>
      </c>
    </row>
    <row r="46" spans="1:11" ht="15.75" thickBot="1">
      <c r="A46" s="21" t="s">
        <v>37</v>
      </c>
      <c r="B46" s="10" t="s">
        <v>34</v>
      </c>
      <c r="C46" s="179">
        <v>35000</v>
      </c>
      <c r="D46" s="25">
        <v>0</v>
      </c>
      <c r="E46" s="25">
        <f t="shared" si="0"/>
        <v>35000</v>
      </c>
    </row>
    <row r="47" spans="1:11" ht="15.75" thickBot="1">
      <c r="A47" s="21" t="s">
        <v>38</v>
      </c>
      <c r="B47" s="10" t="s">
        <v>34</v>
      </c>
      <c r="C47" s="179">
        <v>117100</v>
      </c>
      <c r="D47" s="25">
        <v>0</v>
      </c>
      <c r="E47" s="25">
        <f t="shared" si="0"/>
        <v>117100</v>
      </c>
    </row>
    <row r="48" spans="1:11" ht="15.75" thickBot="1">
      <c r="A48" s="21" t="s">
        <v>39</v>
      </c>
      <c r="B48" s="10" t="s">
        <v>34</v>
      </c>
      <c r="C48" s="179">
        <v>14000</v>
      </c>
      <c r="D48" s="25">
        <v>0</v>
      </c>
      <c r="E48" s="25">
        <f t="shared" si="0"/>
        <v>14000</v>
      </c>
      <c r="G48" s="44"/>
      <c r="H48" s="44"/>
      <c r="I48" s="44"/>
      <c r="J48" s="44"/>
      <c r="K48" s="44"/>
    </row>
    <row r="49" spans="1:11" ht="15.75" hidden="1" thickBot="1">
      <c r="A49" s="21" t="s">
        <v>40</v>
      </c>
      <c r="B49" s="10" t="s">
        <v>34</v>
      </c>
      <c r="C49" s="178"/>
      <c r="D49" s="25">
        <v>0</v>
      </c>
      <c r="E49" s="25">
        <f t="shared" si="0"/>
        <v>0</v>
      </c>
      <c r="G49" s="44"/>
      <c r="H49" s="44"/>
      <c r="I49" s="44"/>
      <c r="J49" s="44"/>
      <c r="K49" s="44"/>
    </row>
    <row r="50" spans="1:11" ht="15.75" hidden="1" thickBot="1">
      <c r="A50" s="21" t="s">
        <v>41</v>
      </c>
      <c r="B50" s="10" t="s">
        <v>34</v>
      </c>
      <c r="C50" s="178"/>
      <c r="D50" s="25">
        <v>0</v>
      </c>
      <c r="E50" s="25">
        <f t="shared" si="0"/>
        <v>0</v>
      </c>
      <c r="G50" s="44"/>
      <c r="H50" s="44"/>
      <c r="I50" s="44"/>
      <c r="J50" s="44"/>
      <c r="K50" s="44"/>
    </row>
    <row r="51" spans="1:11" ht="15.75" thickBot="1">
      <c r="A51" s="21" t="s">
        <v>167</v>
      </c>
      <c r="B51" s="10" t="s">
        <v>34</v>
      </c>
      <c r="C51" s="188">
        <f>12000+1032</f>
        <v>13032</v>
      </c>
      <c r="D51" s="25">
        <v>0</v>
      </c>
      <c r="E51" s="25">
        <f t="shared" si="0"/>
        <v>13032</v>
      </c>
      <c r="G51" s="44"/>
      <c r="H51" s="44"/>
      <c r="I51" s="44"/>
      <c r="J51" s="44"/>
      <c r="K51" s="44"/>
    </row>
    <row r="52" spans="1:11">
      <c r="A52" s="47" t="s">
        <v>124</v>
      </c>
      <c r="B52" s="203" t="s">
        <v>31</v>
      </c>
      <c r="C52" s="210">
        <f>C55+C57+C58+C56</f>
        <v>539600</v>
      </c>
      <c r="D52" s="208">
        <v>0</v>
      </c>
      <c r="E52" s="208">
        <f>C52</f>
        <v>539600</v>
      </c>
      <c r="G52" s="44"/>
      <c r="H52" s="44"/>
      <c r="I52" s="44"/>
      <c r="J52" s="44"/>
      <c r="K52" s="44"/>
    </row>
    <row r="53" spans="1:11" ht="15.75" thickBot="1">
      <c r="A53" s="48" t="s">
        <v>155</v>
      </c>
      <c r="B53" s="205"/>
      <c r="C53" s="211"/>
      <c r="D53" s="209"/>
      <c r="E53" s="209"/>
      <c r="G53" s="44"/>
      <c r="H53" s="44"/>
      <c r="I53" s="44"/>
      <c r="J53" s="44"/>
      <c r="K53" s="44"/>
    </row>
    <row r="54" spans="1:11" ht="15.75" thickBot="1">
      <c r="A54" s="19" t="s">
        <v>42</v>
      </c>
      <c r="B54" s="3" t="s">
        <v>31</v>
      </c>
      <c r="C54" s="24"/>
      <c r="D54" s="24"/>
      <c r="E54" s="24"/>
      <c r="G54" s="44"/>
      <c r="H54" s="45"/>
      <c r="I54" s="45"/>
      <c r="J54" s="44"/>
      <c r="K54" s="44"/>
    </row>
    <row r="55" spans="1:11" ht="30.75" thickBot="1">
      <c r="A55" s="133" t="s">
        <v>160</v>
      </c>
      <c r="B55" s="134" t="s">
        <v>31</v>
      </c>
      <c r="C55" s="184">
        <v>0</v>
      </c>
      <c r="D55" s="135">
        <f>D212</f>
        <v>0</v>
      </c>
      <c r="E55" s="135">
        <f>C55</f>
        <v>0</v>
      </c>
      <c r="G55" s="45"/>
      <c r="H55" s="44"/>
      <c r="I55" s="44"/>
      <c r="J55" s="44"/>
      <c r="K55" s="44"/>
    </row>
    <row r="56" spans="1:11" ht="15.75" thickBot="1">
      <c r="A56" s="79" t="s">
        <v>153</v>
      </c>
      <c r="B56" s="168" t="s">
        <v>34</v>
      </c>
      <c r="C56" s="189">
        <v>529600</v>
      </c>
      <c r="D56" s="169">
        <v>0</v>
      </c>
      <c r="E56" s="169">
        <f>C56</f>
        <v>529600</v>
      </c>
      <c r="G56" s="44"/>
      <c r="H56" s="44"/>
      <c r="I56" s="44"/>
      <c r="J56" s="44"/>
      <c r="K56" s="44"/>
    </row>
    <row r="57" spans="1:11" ht="15" customHeight="1" thickBot="1">
      <c r="A57" s="170" t="s">
        <v>110</v>
      </c>
      <c r="B57" s="168" t="s">
        <v>31</v>
      </c>
      <c r="C57" s="182">
        <v>0</v>
      </c>
      <c r="D57" s="171">
        <v>0</v>
      </c>
      <c r="E57" s="171">
        <v>0</v>
      </c>
      <c r="G57" s="44"/>
      <c r="H57" s="44"/>
      <c r="I57" s="44"/>
      <c r="J57" s="44"/>
      <c r="K57" s="44"/>
    </row>
    <row r="58" spans="1:11" ht="30.75" thickBot="1">
      <c r="A58" s="170" t="s">
        <v>112</v>
      </c>
      <c r="B58" s="172" t="s">
        <v>28</v>
      </c>
      <c r="C58" s="183">
        <v>10000</v>
      </c>
      <c r="D58" s="173">
        <v>0</v>
      </c>
      <c r="E58" s="173">
        <f>C58</f>
        <v>10000</v>
      </c>
      <c r="G58" s="44"/>
      <c r="H58" s="44"/>
      <c r="I58" s="44"/>
      <c r="J58" s="44"/>
      <c r="K58" s="44"/>
    </row>
    <row r="59" spans="1:11" ht="15.75" thickBot="1">
      <c r="A59" s="114" t="s">
        <v>156</v>
      </c>
      <c r="B59" s="131" t="s">
        <v>31</v>
      </c>
      <c r="C59" s="116">
        <f>C60</f>
        <v>192000</v>
      </c>
      <c r="D59" s="116">
        <f t="shared" ref="D59" si="1">D217</f>
        <v>0</v>
      </c>
      <c r="E59" s="116">
        <f>C59</f>
        <v>192000</v>
      </c>
      <c r="G59" s="45"/>
      <c r="H59" s="44"/>
      <c r="I59" s="44"/>
      <c r="J59" s="44"/>
      <c r="K59" s="44"/>
    </row>
    <row r="60" spans="1:11" ht="15.75" thickBot="1">
      <c r="A60" s="114" t="s">
        <v>152</v>
      </c>
      <c r="B60" s="132"/>
      <c r="C60" s="130">
        <v>192000</v>
      </c>
      <c r="D60" s="130"/>
      <c r="E60" s="130">
        <f>C60</f>
        <v>192000</v>
      </c>
      <c r="G60" s="44"/>
      <c r="H60" s="44"/>
      <c r="I60" s="44"/>
      <c r="J60" s="44"/>
      <c r="K60" s="44"/>
    </row>
    <row r="61" spans="1:11">
      <c r="A61" s="18" t="s">
        <v>23</v>
      </c>
      <c r="B61" s="204" t="s">
        <v>31</v>
      </c>
      <c r="C61" s="198">
        <f>C19+C22-C64</f>
        <v>0</v>
      </c>
      <c r="D61" s="198">
        <f>D19+D22-D64</f>
        <v>0</v>
      </c>
      <c r="E61" s="198">
        <f>E19+E22-E64</f>
        <v>0</v>
      </c>
      <c r="G61" s="44"/>
      <c r="H61" s="44"/>
      <c r="I61" s="44"/>
      <c r="J61" s="44"/>
      <c r="K61" s="44"/>
    </row>
    <row r="62" spans="1:11">
      <c r="A62" s="18" t="s">
        <v>43</v>
      </c>
      <c r="B62" s="204"/>
      <c r="C62" s="198"/>
      <c r="D62" s="198"/>
      <c r="E62" s="198"/>
      <c r="G62" s="44"/>
      <c r="H62" s="45"/>
      <c r="I62" s="44"/>
      <c r="J62" s="44"/>
      <c r="K62" s="44"/>
    </row>
    <row r="63" spans="1:11" ht="15.75" thickBot="1">
      <c r="A63" s="19" t="s">
        <v>24</v>
      </c>
      <c r="B63" s="205"/>
      <c r="C63" s="209"/>
      <c r="D63" s="209"/>
      <c r="E63" s="209"/>
      <c r="G63" s="45"/>
      <c r="H63" s="44"/>
      <c r="I63" s="44"/>
      <c r="J63" s="44"/>
      <c r="K63" s="44"/>
    </row>
    <row r="64" spans="1:11" ht="15.75" thickBot="1">
      <c r="A64" s="20" t="s">
        <v>44</v>
      </c>
      <c r="B64" s="11">
        <v>900</v>
      </c>
      <c r="C64" s="23">
        <f>C66+C147+C213+C141+C142+C277</f>
        <v>190761330.80000001</v>
      </c>
      <c r="D64" s="23">
        <f>D66+D147+D213+D141+D142</f>
        <v>186626883.80000001</v>
      </c>
      <c r="E64" s="23">
        <f>E66+E147+E213+E141+E142+E277</f>
        <v>4134447</v>
      </c>
      <c r="G64" s="44"/>
      <c r="H64" s="45"/>
      <c r="I64" s="45"/>
      <c r="J64" s="45"/>
      <c r="K64" s="44"/>
    </row>
    <row r="65" spans="1:11" ht="15.75" thickBot="1">
      <c r="A65" s="19" t="s">
        <v>42</v>
      </c>
      <c r="B65" s="3"/>
      <c r="C65" s="24"/>
      <c r="D65" s="24"/>
      <c r="E65" s="26"/>
      <c r="G65" s="44"/>
      <c r="H65" s="44"/>
      <c r="I65" s="44"/>
      <c r="J65" s="44"/>
      <c r="K65" s="44"/>
    </row>
    <row r="66" spans="1:11" ht="30.75" thickBot="1">
      <c r="A66" s="46" t="s">
        <v>118</v>
      </c>
      <c r="B66" s="11"/>
      <c r="C66" s="23">
        <f>C70+C85+C111+C140+C128</f>
        <v>185876883.80000001</v>
      </c>
      <c r="D66" s="23">
        <f>D70+D85+D111+D140+D128</f>
        <v>185876883.80000001</v>
      </c>
      <c r="E66" s="23">
        <f>E70+E85+E111+E140+E128</f>
        <v>0</v>
      </c>
      <c r="G66" s="44"/>
      <c r="H66" s="45"/>
      <c r="I66" s="44"/>
      <c r="J66" s="45"/>
      <c r="K66" s="44"/>
    </row>
    <row r="67" spans="1:11" ht="15.75" thickBot="1">
      <c r="A67" s="18" t="s">
        <v>29</v>
      </c>
      <c r="B67" s="12"/>
      <c r="C67" s="53"/>
      <c r="D67" s="53"/>
      <c r="E67" s="53"/>
      <c r="G67" s="44"/>
      <c r="H67" s="45"/>
      <c r="I67" s="44"/>
      <c r="J67" s="45"/>
      <c r="K67" s="44"/>
    </row>
    <row r="68" spans="1:11" ht="30.75" thickBot="1">
      <c r="A68" s="56" t="s">
        <v>151</v>
      </c>
      <c r="B68" s="57" t="s">
        <v>28</v>
      </c>
      <c r="C68" s="58">
        <f>C70+C85+C111</f>
        <v>185428883.80000001</v>
      </c>
      <c r="D68" s="58">
        <f>D70+D85+D111</f>
        <v>185428883.80000001</v>
      </c>
      <c r="E68" s="58">
        <f>E70+E85+E111</f>
        <v>0</v>
      </c>
      <c r="G68" s="44"/>
      <c r="H68" s="45"/>
      <c r="I68" s="44"/>
      <c r="J68" s="45"/>
      <c r="K68" s="44"/>
    </row>
    <row r="69" spans="1:11" ht="15.75" thickBot="1">
      <c r="A69" s="30" t="s">
        <v>29</v>
      </c>
      <c r="B69" s="57"/>
      <c r="C69" s="58"/>
      <c r="D69" s="58"/>
      <c r="E69" s="58"/>
      <c r="G69" s="44"/>
      <c r="H69" s="45"/>
      <c r="I69" s="44"/>
      <c r="J69" s="45"/>
      <c r="K69" s="44"/>
    </row>
    <row r="70" spans="1:11">
      <c r="A70" s="59" t="s">
        <v>135</v>
      </c>
      <c r="B70" s="71">
        <v>210</v>
      </c>
      <c r="C70" s="199">
        <f>C73+C78+C79</f>
        <v>152474893.80000001</v>
      </c>
      <c r="D70" s="199">
        <f>D73+D78+D79</f>
        <v>152474893.80000001</v>
      </c>
      <c r="E70" s="199">
        <f>E73+E78+E79</f>
        <v>0</v>
      </c>
      <c r="G70" s="44"/>
      <c r="H70" s="44"/>
      <c r="I70" s="44"/>
      <c r="J70" s="44"/>
      <c r="K70" s="44"/>
    </row>
    <row r="71" spans="1:11" ht="15.75" thickBot="1">
      <c r="A71" s="54" t="s">
        <v>47</v>
      </c>
      <c r="B71" s="61"/>
      <c r="C71" s="200"/>
      <c r="D71" s="200"/>
      <c r="E71" s="200"/>
      <c r="G71" s="44"/>
      <c r="H71" s="44"/>
      <c r="I71" s="44"/>
      <c r="J71" s="44"/>
      <c r="K71" s="44"/>
    </row>
    <row r="72" spans="1:11" ht="15.75" thickBot="1">
      <c r="A72" s="213" t="s">
        <v>48</v>
      </c>
      <c r="B72" s="214"/>
      <c r="C72" s="215"/>
      <c r="D72" s="62"/>
      <c r="E72" s="62"/>
    </row>
    <row r="73" spans="1:11" ht="15.75" thickBot="1">
      <c r="A73" s="21" t="s">
        <v>141</v>
      </c>
      <c r="B73" s="10">
        <v>211</v>
      </c>
      <c r="C73" s="25">
        <f>101735120-2049521.2</f>
        <v>99685598.799999997</v>
      </c>
      <c r="D73" s="25">
        <f>C73</f>
        <v>99685598.799999997</v>
      </c>
      <c r="E73" s="25">
        <v>0</v>
      </c>
    </row>
    <row r="74" spans="1:11" ht="15.75" thickBot="1">
      <c r="A74" s="21" t="s">
        <v>29</v>
      </c>
      <c r="B74" s="10"/>
      <c r="C74" s="25"/>
      <c r="D74" s="25"/>
      <c r="E74" s="25"/>
    </row>
    <row r="75" spans="1:11" ht="15.75" thickBot="1">
      <c r="A75" s="73" t="s">
        <v>142</v>
      </c>
      <c r="B75" s="74"/>
      <c r="C75" s="190">
        <v>73945094.709999993</v>
      </c>
      <c r="D75" s="25">
        <f t="shared" ref="D75:D78" si="2">C75</f>
        <v>73945094.709999993</v>
      </c>
      <c r="E75" s="75">
        <v>0</v>
      </c>
    </row>
    <row r="76" spans="1:11" ht="15.75" thickBot="1">
      <c r="A76" s="73" t="s">
        <v>143</v>
      </c>
      <c r="B76" s="74"/>
      <c r="C76" s="25">
        <v>1789590</v>
      </c>
      <c r="D76" s="25">
        <f t="shared" si="2"/>
        <v>1789590</v>
      </c>
      <c r="E76" s="75">
        <v>0</v>
      </c>
      <c r="H76" s="29"/>
    </row>
    <row r="77" spans="1:11" ht="15.75" thickBot="1">
      <c r="A77" s="73" t="s">
        <v>144</v>
      </c>
      <c r="B77" s="74"/>
      <c r="C77" s="25">
        <v>2149590</v>
      </c>
      <c r="D77" s="25">
        <f t="shared" si="2"/>
        <v>2149590</v>
      </c>
      <c r="E77" s="75">
        <v>0</v>
      </c>
    </row>
    <row r="78" spans="1:11" ht="15.75" thickBot="1">
      <c r="A78" s="21" t="s">
        <v>50</v>
      </c>
      <c r="B78" s="10">
        <v>212</v>
      </c>
      <c r="C78" s="25">
        <f>28855430+2439000</f>
        <v>31294430</v>
      </c>
      <c r="D78" s="25">
        <f t="shared" si="2"/>
        <v>31294430</v>
      </c>
      <c r="E78" s="25">
        <v>0</v>
      </c>
      <c r="H78" s="42"/>
      <c r="I78" s="43"/>
      <c r="J78" s="44"/>
    </row>
    <row r="79" spans="1:11">
      <c r="A79" s="52" t="s">
        <v>51</v>
      </c>
      <c r="B79" s="201">
        <v>213</v>
      </c>
      <c r="C79" s="195">
        <f>22115460-620595</f>
        <v>21494865</v>
      </c>
      <c r="D79" s="195">
        <f>C79</f>
        <v>21494865</v>
      </c>
      <c r="E79" s="195">
        <v>0</v>
      </c>
      <c r="H79" s="42"/>
      <c r="I79" s="43"/>
      <c r="J79" s="44"/>
    </row>
    <row r="80" spans="1:11" ht="15.75" thickBot="1">
      <c r="A80" s="21" t="s">
        <v>52</v>
      </c>
      <c r="B80" s="202"/>
      <c r="C80" s="196"/>
      <c r="D80" s="196"/>
      <c r="E80" s="196"/>
      <c r="H80" s="42"/>
      <c r="I80" s="43"/>
      <c r="J80" s="44"/>
    </row>
    <row r="81" spans="1:10" ht="15.75" thickBot="1">
      <c r="A81" s="21" t="s">
        <v>29</v>
      </c>
      <c r="B81" s="10"/>
      <c r="C81" s="69"/>
      <c r="D81" s="78"/>
      <c r="E81" s="69"/>
      <c r="H81" s="42"/>
      <c r="I81" s="43"/>
      <c r="J81" s="44"/>
    </row>
    <row r="82" spans="1:10" ht="15.75" thickBot="1">
      <c r="A82" s="73" t="s">
        <v>142</v>
      </c>
      <c r="B82" s="74"/>
      <c r="C82" s="186">
        <f>15211260</f>
        <v>15211260</v>
      </c>
      <c r="D82" s="75">
        <f>C82</f>
        <v>15211260</v>
      </c>
      <c r="E82" s="75">
        <v>0</v>
      </c>
      <c r="H82" s="42"/>
      <c r="I82" s="43"/>
      <c r="J82" s="44"/>
    </row>
    <row r="83" spans="1:10" ht="15.75" thickBot="1">
      <c r="A83" s="73" t="s">
        <v>143</v>
      </c>
      <c r="B83" s="74"/>
      <c r="C83" s="76">
        <v>544120</v>
      </c>
      <c r="D83" s="75">
        <f t="shared" ref="D83:D84" si="3">C83</f>
        <v>544120</v>
      </c>
      <c r="E83" s="75">
        <v>0</v>
      </c>
      <c r="H83" s="42"/>
      <c r="I83" s="43"/>
      <c r="J83" s="44"/>
    </row>
    <row r="84" spans="1:10" ht="15.75" thickBot="1">
      <c r="A84" s="73" t="s">
        <v>144</v>
      </c>
      <c r="B84" s="74"/>
      <c r="C84" s="76">
        <v>649200</v>
      </c>
      <c r="D84" s="75">
        <f t="shared" si="3"/>
        <v>649200</v>
      </c>
      <c r="E84" s="75">
        <v>0</v>
      </c>
      <c r="H84" s="42"/>
      <c r="I84" s="43"/>
      <c r="J84" s="44"/>
    </row>
    <row r="85" spans="1:10" ht="15.75" thickBot="1">
      <c r="A85" s="54" t="s">
        <v>53</v>
      </c>
      <c r="B85" s="63">
        <v>220</v>
      </c>
      <c r="C85" s="64">
        <f>C87+C88+C89+C90+C92+C94+C110</f>
        <v>28757606.489999998</v>
      </c>
      <c r="D85" s="64">
        <f>D87+D88+D89+D90+D92+D94+D110</f>
        <v>28757606.489999998</v>
      </c>
      <c r="E85" s="64">
        <f>E87+E88+E89+E90+E92+E94+E110</f>
        <v>0</v>
      </c>
      <c r="H85" s="42"/>
      <c r="I85" s="42"/>
      <c r="J85" s="44"/>
    </row>
    <row r="86" spans="1:10" ht="15.75" thickBot="1">
      <c r="A86" s="21" t="s">
        <v>54</v>
      </c>
      <c r="B86" s="10"/>
      <c r="C86" s="65"/>
      <c r="D86" s="65"/>
      <c r="E86" s="65"/>
      <c r="H86" s="44"/>
      <c r="I86" s="44"/>
      <c r="J86" s="44"/>
    </row>
    <row r="87" spans="1:10" ht="15.75" thickBot="1">
      <c r="A87" s="21" t="s">
        <v>55</v>
      </c>
      <c r="B87" s="10">
        <v>221</v>
      </c>
      <c r="C87" s="25">
        <v>142430</v>
      </c>
      <c r="D87" s="25">
        <f>C87</f>
        <v>142430</v>
      </c>
      <c r="E87" s="25">
        <v>0</v>
      </c>
      <c r="H87" s="44"/>
      <c r="I87" s="44"/>
      <c r="J87" s="44"/>
    </row>
    <row r="88" spans="1:10" ht="15.75" thickBot="1">
      <c r="A88" s="21" t="s">
        <v>56</v>
      </c>
      <c r="B88" s="10">
        <v>222</v>
      </c>
      <c r="C88" s="25">
        <v>9952208.5800000001</v>
      </c>
      <c r="D88" s="25">
        <f t="shared" ref="D88:D89" si="4">C88</f>
        <v>9952208.5800000001</v>
      </c>
      <c r="E88" s="25">
        <v>0</v>
      </c>
      <c r="H88" s="44"/>
      <c r="I88" s="44"/>
      <c r="J88" s="44"/>
    </row>
    <row r="89" spans="1:10" ht="15.75" thickBot="1">
      <c r="A89" s="21" t="s">
        <v>57</v>
      </c>
      <c r="B89" s="10">
        <v>223</v>
      </c>
      <c r="C89" s="25">
        <v>2598748.09</v>
      </c>
      <c r="D89" s="25">
        <f t="shared" si="4"/>
        <v>2598748.09</v>
      </c>
      <c r="E89" s="25">
        <v>0</v>
      </c>
      <c r="H89" s="44"/>
      <c r="I89" s="45"/>
      <c r="J89" s="191"/>
    </row>
    <row r="90" spans="1:10">
      <c r="A90" s="52" t="s">
        <v>58</v>
      </c>
      <c r="B90" s="201">
        <v>224</v>
      </c>
      <c r="C90" s="195">
        <v>0</v>
      </c>
      <c r="D90" s="195">
        <f>C90</f>
        <v>0</v>
      </c>
      <c r="E90" s="195">
        <v>0</v>
      </c>
      <c r="H90" s="44"/>
      <c r="I90" s="44"/>
      <c r="J90" s="192"/>
    </row>
    <row r="91" spans="1:10" ht="15.75" thickBot="1">
      <c r="A91" s="21" t="s">
        <v>59</v>
      </c>
      <c r="B91" s="202"/>
      <c r="C91" s="196"/>
      <c r="D91" s="196"/>
      <c r="E91" s="196"/>
      <c r="H91" s="44"/>
      <c r="I91" s="44"/>
      <c r="J91" s="192"/>
    </row>
    <row r="92" spans="1:10">
      <c r="A92" s="52" t="s">
        <v>60</v>
      </c>
      <c r="B92" s="201">
        <v>225</v>
      </c>
      <c r="C92" s="195">
        <v>443937.04</v>
      </c>
      <c r="D92" s="195">
        <f>C92</f>
        <v>443937.04</v>
      </c>
      <c r="E92" s="195">
        <v>0</v>
      </c>
      <c r="H92" s="44"/>
      <c r="I92" s="44"/>
      <c r="J92" s="192"/>
    </row>
    <row r="93" spans="1:10" ht="15.75" thickBot="1">
      <c r="A93" s="21" t="s">
        <v>61</v>
      </c>
      <c r="B93" s="202"/>
      <c r="C93" s="196"/>
      <c r="D93" s="196"/>
      <c r="E93" s="196"/>
      <c r="H93" s="44"/>
      <c r="I93" s="44"/>
      <c r="J93" s="192"/>
    </row>
    <row r="94" spans="1:10" ht="15.75" thickBot="1">
      <c r="A94" s="21" t="s">
        <v>62</v>
      </c>
      <c r="B94" s="10">
        <v>226</v>
      </c>
      <c r="C94" s="25">
        <f>13907282.78-448000</f>
        <v>13459282.779999999</v>
      </c>
      <c r="D94" s="25">
        <f>C94</f>
        <v>13459282.779999999</v>
      </c>
      <c r="E94" s="25">
        <v>0</v>
      </c>
      <c r="H94" s="44"/>
      <c r="I94" s="45"/>
      <c r="J94" s="192"/>
    </row>
    <row r="95" spans="1:10">
      <c r="A95" s="52" t="s">
        <v>63</v>
      </c>
      <c r="B95" s="60"/>
      <c r="C95" s="195">
        <v>0</v>
      </c>
      <c r="D95" s="195">
        <f>C95</f>
        <v>0</v>
      </c>
      <c r="E95" s="195">
        <v>0</v>
      </c>
    </row>
    <row r="96" spans="1:10">
      <c r="A96" s="52" t="s">
        <v>64</v>
      </c>
      <c r="B96" s="66">
        <v>240</v>
      </c>
      <c r="C96" s="212"/>
      <c r="D96" s="212"/>
      <c r="E96" s="212"/>
    </row>
    <row r="97" spans="1:5" ht="15.75" thickBot="1">
      <c r="A97" s="21" t="s">
        <v>65</v>
      </c>
      <c r="B97" s="61"/>
      <c r="C97" s="196"/>
      <c r="D97" s="196"/>
      <c r="E97" s="196"/>
    </row>
    <row r="98" spans="1:5" ht="15.75" thickBot="1">
      <c r="A98" s="21" t="s">
        <v>54</v>
      </c>
      <c r="B98" s="10"/>
      <c r="C98" s="25"/>
      <c r="D98" s="25"/>
      <c r="E98" s="25"/>
    </row>
    <row r="99" spans="1:5">
      <c r="A99" s="52" t="s">
        <v>133</v>
      </c>
      <c r="B99" s="60">
        <v>241</v>
      </c>
      <c r="C99" s="195">
        <v>0</v>
      </c>
      <c r="D99" s="195">
        <f>C99</f>
        <v>0</v>
      </c>
      <c r="E99" s="195">
        <v>0</v>
      </c>
    </row>
    <row r="100" spans="1:5">
      <c r="A100" s="52" t="s">
        <v>134</v>
      </c>
      <c r="B100" s="66"/>
      <c r="C100" s="212"/>
      <c r="D100" s="212"/>
      <c r="E100" s="212"/>
    </row>
    <row r="101" spans="1:5" ht="15.75" thickBot="1">
      <c r="A101" s="21" t="s">
        <v>68</v>
      </c>
      <c r="B101" s="61"/>
      <c r="C101" s="196"/>
      <c r="D101" s="196"/>
      <c r="E101" s="196"/>
    </row>
    <row r="102" spans="1:5">
      <c r="A102" s="52" t="s">
        <v>69</v>
      </c>
      <c r="B102" s="201">
        <v>260</v>
      </c>
      <c r="C102" s="195">
        <v>0</v>
      </c>
      <c r="D102" s="195">
        <f>C102</f>
        <v>0</v>
      </c>
      <c r="E102" s="195">
        <v>0</v>
      </c>
    </row>
    <row r="103" spans="1:5" ht="15.75" thickBot="1">
      <c r="A103" s="21" t="s">
        <v>70</v>
      </c>
      <c r="B103" s="202"/>
      <c r="C103" s="196"/>
      <c r="D103" s="196"/>
      <c r="E103" s="196"/>
    </row>
    <row r="104" spans="1:5" ht="15.75" thickBot="1">
      <c r="A104" s="21" t="s">
        <v>54</v>
      </c>
      <c r="B104" s="10"/>
      <c r="C104" s="25"/>
      <c r="D104" s="25"/>
      <c r="E104" s="25"/>
    </row>
    <row r="105" spans="1:5">
      <c r="A105" s="52" t="s">
        <v>71</v>
      </c>
      <c r="B105" s="201">
        <v>262</v>
      </c>
      <c r="C105" s="195">
        <v>0</v>
      </c>
      <c r="D105" s="195">
        <f>C105</f>
        <v>0</v>
      </c>
      <c r="E105" s="195">
        <v>0</v>
      </c>
    </row>
    <row r="106" spans="1:5" ht="15.75" thickBot="1">
      <c r="A106" s="21" t="s">
        <v>72</v>
      </c>
      <c r="B106" s="202"/>
      <c r="C106" s="196"/>
      <c r="D106" s="196"/>
      <c r="E106" s="196"/>
    </row>
    <row r="107" spans="1:5">
      <c r="A107" s="67" t="s">
        <v>131</v>
      </c>
      <c r="B107" s="72">
        <v>263</v>
      </c>
      <c r="C107" s="195">
        <v>0</v>
      </c>
      <c r="D107" s="195">
        <f>C107</f>
        <v>0</v>
      </c>
      <c r="E107" s="195">
        <v>0</v>
      </c>
    </row>
    <row r="108" spans="1:5">
      <c r="A108" s="52" t="s">
        <v>75</v>
      </c>
      <c r="B108" s="66"/>
      <c r="C108" s="212"/>
      <c r="D108" s="212"/>
      <c r="E108" s="212"/>
    </row>
    <row r="109" spans="1:5" ht="15.75" thickBot="1">
      <c r="A109" s="21" t="s">
        <v>132</v>
      </c>
      <c r="B109" s="61"/>
      <c r="C109" s="196"/>
      <c r="D109" s="196"/>
      <c r="E109" s="196"/>
    </row>
    <row r="110" spans="1:5" ht="15.75" thickBot="1">
      <c r="A110" s="21" t="s">
        <v>78</v>
      </c>
      <c r="B110" s="10">
        <v>290</v>
      </c>
      <c r="C110" s="25">
        <v>2161000</v>
      </c>
      <c r="D110" s="25">
        <f>C110</f>
        <v>2161000</v>
      </c>
      <c r="E110" s="25">
        <v>0</v>
      </c>
    </row>
    <row r="111" spans="1:5" ht="14.25" customHeight="1">
      <c r="A111" s="216" t="s">
        <v>79</v>
      </c>
      <c r="B111" s="219">
        <v>300</v>
      </c>
      <c r="C111" s="218">
        <f>C114+C120</f>
        <v>4196383.51</v>
      </c>
      <c r="D111" s="218">
        <f>C111</f>
        <v>4196383.51</v>
      </c>
      <c r="E111" s="218">
        <f>E114+E120</f>
        <v>0</v>
      </c>
    </row>
    <row r="112" spans="1:5" ht="15.75" hidden="1" customHeight="1" thickBot="1">
      <c r="A112" s="217"/>
      <c r="B112" s="220"/>
      <c r="C112" s="200"/>
      <c r="D112" s="200"/>
      <c r="E112" s="200"/>
    </row>
    <row r="113" spans="1:5" ht="15.75" thickBot="1">
      <c r="A113" s="21" t="s">
        <v>54</v>
      </c>
      <c r="B113" s="10"/>
      <c r="C113" s="25"/>
      <c r="D113" s="25"/>
      <c r="E113" s="25"/>
    </row>
    <row r="114" spans="1:5">
      <c r="A114" s="67" t="s">
        <v>80</v>
      </c>
      <c r="B114" s="201">
        <v>310</v>
      </c>
      <c r="C114" s="195">
        <v>0</v>
      </c>
      <c r="D114" s="195">
        <f>C114</f>
        <v>0</v>
      </c>
      <c r="E114" s="195">
        <v>0</v>
      </c>
    </row>
    <row r="115" spans="1:5" ht="15.75" thickBot="1">
      <c r="A115" s="21" t="s">
        <v>81</v>
      </c>
      <c r="B115" s="202"/>
      <c r="C115" s="196"/>
      <c r="D115" s="196"/>
      <c r="E115" s="196"/>
    </row>
    <row r="116" spans="1:5">
      <c r="A116" s="67" t="s">
        <v>80</v>
      </c>
      <c r="B116" s="201">
        <v>320</v>
      </c>
      <c r="C116" s="195">
        <v>0</v>
      </c>
      <c r="D116" s="195">
        <f>C116</f>
        <v>0</v>
      </c>
      <c r="E116" s="195">
        <v>0</v>
      </c>
    </row>
    <row r="117" spans="1:5" ht="15.75" thickBot="1">
      <c r="A117" s="21" t="s">
        <v>82</v>
      </c>
      <c r="B117" s="202"/>
      <c r="C117" s="196"/>
      <c r="D117" s="196"/>
      <c r="E117" s="196"/>
    </row>
    <row r="118" spans="1:5">
      <c r="A118" s="52" t="s">
        <v>80</v>
      </c>
      <c r="B118" s="66">
        <v>330</v>
      </c>
      <c r="C118" s="195">
        <v>0</v>
      </c>
      <c r="D118" s="195">
        <f>C118</f>
        <v>0</v>
      </c>
      <c r="E118" s="195">
        <v>0</v>
      </c>
    </row>
    <row r="119" spans="1:5" ht="15.75" thickBot="1">
      <c r="A119" s="21" t="s">
        <v>83</v>
      </c>
      <c r="B119" s="68"/>
      <c r="C119" s="196"/>
      <c r="D119" s="196"/>
      <c r="E119" s="196"/>
    </row>
    <row r="120" spans="1:5">
      <c r="A120" s="52" t="s">
        <v>80</v>
      </c>
      <c r="B120" s="201">
        <v>340</v>
      </c>
      <c r="C120" s="195">
        <f>6635383.51-2439000</f>
        <v>4196383.51</v>
      </c>
      <c r="D120" s="195">
        <f>C120</f>
        <v>4196383.51</v>
      </c>
      <c r="E120" s="195">
        <v>0</v>
      </c>
    </row>
    <row r="121" spans="1:5" ht="15.75" thickBot="1">
      <c r="A121" s="21" t="s">
        <v>84</v>
      </c>
      <c r="B121" s="202"/>
      <c r="C121" s="196"/>
      <c r="D121" s="196"/>
      <c r="E121" s="196"/>
    </row>
    <row r="122" spans="1:5">
      <c r="A122" s="67" t="s">
        <v>85</v>
      </c>
      <c r="B122" s="201">
        <v>500</v>
      </c>
      <c r="C122" s="195">
        <v>0</v>
      </c>
      <c r="D122" s="195">
        <f>C122</f>
        <v>0</v>
      </c>
      <c r="E122" s="195">
        <v>0</v>
      </c>
    </row>
    <row r="123" spans="1:5" ht="15.75" thickBot="1">
      <c r="A123" s="21" t="s">
        <v>86</v>
      </c>
      <c r="B123" s="202"/>
      <c r="C123" s="196"/>
      <c r="D123" s="196"/>
      <c r="E123" s="196"/>
    </row>
    <row r="124" spans="1:5" ht="15.75" thickBot="1">
      <c r="A124" s="21" t="s">
        <v>54</v>
      </c>
      <c r="B124" s="10"/>
      <c r="C124" s="25"/>
      <c r="D124" s="25"/>
      <c r="E124" s="25"/>
    </row>
    <row r="125" spans="1:5" ht="15" customHeight="1">
      <c r="A125" s="52" t="s">
        <v>125</v>
      </c>
      <c r="B125" s="66">
        <v>520</v>
      </c>
      <c r="C125" s="195">
        <v>0</v>
      </c>
      <c r="D125" s="195">
        <f>C125</f>
        <v>0</v>
      </c>
      <c r="E125" s="195">
        <v>0</v>
      </c>
    </row>
    <row r="126" spans="1:5" ht="15.75" thickBot="1">
      <c r="A126" s="52" t="s">
        <v>130</v>
      </c>
      <c r="B126" s="60"/>
      <c r="C126" s="212"/>
      <c r="D126" s="212"/>
      <c r="E126" s="212"/>
    </row>
    <row r="127" spans="1:5" ht="30.75" thickBot="1">
      <c r="A127" s="30" t="s">
        <v>129</v>
      </c>
      <c r="B127" s="70">
        <v>530</v>
      </c>
      <c r="C127" s="35">
        <v>0</v>
      </c>
      <c r="D127" s="35">
        <f>C127</f>
        <v>0</v>
      </c>
      <c r="E127" s="35">
        <v>0</v>
      </c>
    </row>
    <row r="128" spans="1:5" ht="30.75" hidden="1" thickBot="1">
      <c r="A128" s="77" t="s">
        <v>147</v>
      </c>
      <c r="B128" s="55">
        <v>210</v>
      </c>
      <c r="C128" s="50">
        <f>C130+C135</f>
        <v>0</v>
      </c>
      <c r="D128" s="50">
        <f t="shared" ref="D128:E128" si="5">D130+D135</f>
        <v>0</v>
      </c>
      <c r="E128" s="50">
        <f t="shared" si="5"/>
        <v>0</v>
      </c>
    </row>
    <row r="129" spans="1:5" s="36" customFormat="1" ht="15.75" hidden="1" thickBot="1">
      <c r="A129" s="21" t="s">
        <v>150</v>
      </c>
      <c r="B129" s="61"/>
      <c r="C129" s="25"/>
      <c r="D129" s="25"/>
      <c r="E129" s="25"/>
    </row>
    <row r="130" spans="1:5" s="36" customFormat="1" ht="15.75" hidden="1" thickBot="1">
      <c r="A130" s="21" t="s">
        <v>149</v>
      </c>
      <c r="B130" s="61">
        <v>211</v>
      </c>
      <c r="C130" s="25"/>
      <c r="D130" s="25">
        <f>C130</f>
        <v>0</v>
      </c>
      <c r="E130" s="25">
        <v>0</v>
      </c>
    </row>
    <row r="131" spans="1:5" s="36" customFormat="1" ht="15.75" hidden="1" thickBot="1">
      <c r="A131" s="21" t="s">
        <v>29</v>
      </c>
      <c r="B131" s="61"/>
      <c r="C131" s="25"/>
      <c r="D131" s="25"/>
      <c r="E131" s="25"/>
    </row>
    <row r="132" spans="1:5" s="36" customFormat="1" ht="15.75" hidden="1" thickBot="1">
      <c r="A132" s="73" t="s">
        <v>142</v>
      </c>
      <c r="B132" s="61"/>
      <c r="C132" s="25">
        <v>0</v>
      </c>
      <c r="D132" s="25">
        <f>C132</f>
        <v>0</v>
      </c>
      <c r="E132" s="25">
        <v>0</v>
      </c>
    </row>
    <row r="133" spans="1:5" s="36" customFormat="1" ht="15.75" hidden="1" thickBot="1">
      <c r="A133" s="73" t="s">
        <v>143</v>
      </c>
      <c r="B133" s="61"/>
      <c r="C133" s="25">
        <v>0</v>
      </c>
      <c r="D133" s="25">
        <f t="shared" ref="D133:D135" si="6">C133</f>
        <v>0</v>
      </c>
      <c r="E133" s="25">
        <v>0</v>
      </c>
    </row>
    <row r="134" spans="1:5" s="36" customFormat="1" ht="15.75" hidden="1" thickBot="1">
      <c r="A134" s="73" t="s">
        <v>144</v>
      </c>
      <c r="B134" s="61"/>
      <c r="C134" s="25">
        <v>0</v>
      </c>
      <c r="D134" s="25">
        <f t="shared" si="6"/>
        <v>0</v>
      </c>
      <c r="E134" s="25">
        <v>0</v>
      </c>
    </row>
    <row r="135" spans="1:5" s="36" customFormat="1" ht="15.75" hidden="1" thickBot="1">
      <c r="A135" s="21" t="s">
        <v>148</v>
      </c>
      <c r="B135" s="61">
        <v>213</v>
      </c>
      <c r="C135" s="25"/>
      <c r="D135" s="25">
        <f t="shared" si="6"/>
        <v>0</v>
      </c>
      <c r="E135" s="25">
        <v>0</v>
      </c>
    </row>
    <row r="136" spans="1:5" s="36" customFormat="1" ht="15.75" hidden="1" thickBot="1">
      <c r="A136" s="21" t="s">
        <v>29</v>
      </c>
      <c r="B136" s="61"/>
      <c r="C136" s="25"/>
      <c r="D136" s="25"/>
      <c r="E136" s="25"/>
    </row>
    <row r="137" spans="1:5" s="36" customFormat="1" ht="15.75" hidden="1" thickBot="1">
      <c r="A137" s="73" t="s">
        <v>142</v>
      </c>
      <c r="B137" s="61"/>
      <c r="C137" s="25">
        <v>0</v>
      </c>
      <c r="D137" s="25">
        <f>C137</f>
        <v>0</v>
      </c>
      <c r="E137" s="25">
        <v>0</v>
      </c>
    </row>
    <row r="138" spans="1:5" s="36" customFormat="1" ht="15.75" hidden="1" thickBot="1">
      <c r="A138" s="73" t="s">
        <v>143</v>
      </c>
      <c r="B138" s="61"/>
      <c r="C138" s="25">
        <v>0</v>
      </c>
      <c r="D138" s="25">
        <f t="shared" ref="D138:D139" si="7">C138</f>
        <v>0</v>
      </c>
      <c r="E138" s="25">
        <v>0</v>
      </c>
    </row>
    <row r="139" spans="1:5" s="36" customFormat="1" ht="15.75" hidden="1" thickBot="1">
      <c r="A139" s="73" t="s">
        <v>144</v>
      </c>
      <c r="B139" s="61"/>
      <c r="C139" s="25">
        <v>0</v>
      </c>
      <c r="D139" s="25">
        <f t="shared" si="7"/>
        <v>0</v>
      </c>
      <c r="E139" s="25">
        <v>0</v>
      </c>
    </row>
    <row r="140" spans="1:5" ht="30.75" thickBot="1">
      <c r="A140" s="177" t="s">
        <v>165</v>
      </c>
      <c r="B140" s="55">
        <v>226</v>
      </c>
      <c r="C140" s="180">
        <v>448000</v>
      </c>
      <c r="D140" s="180">
        <f>C140</f>
        <v>448000</v>
      </c>
      <c r="E140" s="50">
        <v>0</v>
      </c>
    </row>
    <row r="141" spans="1:5" ht="60.75" thickBot="1">
      <c r="A141" s="39" t="s">
        <v>121</v>
      </c>
      <c r="B141" s="40">
        <v>225</v>
      </c>
      <c r="C141" s="181">
        <v>750000</v>
      </c>
      <c r="D141" s="181">
        <f>C141</f>
        <v>750000</v>
      </c>
      <c r="E141" s="41">
        <v>0</v>
      </c>
    </row>
    <row r="142" spans="1:5" s="36" customFormat="1">
      <c r="A142" s="247" t="s">
        <v>126</v>
      </c>
      <c r="B142" s="249">
        <v>300</v>
      </c>
      <c r="C142" s="251">
        <f>C145+C146</f>
        <v>0</v>
      </c>
      <c r="D142" s="251">
        <f t="shared" ref="D142:E142" si="8">D145+D146</f>
        <v>0</v>
      </c>
      <c r="E142" s="251">
        <f t="shared" si="8"/>
        <v>0</v>
      </c>
    </row>
    <row r="143" spans="1:5" s="36" customFormat="1" ht="82.5" customHeight="1" thickBot="1">
      <c r="A143" s="248"/>
      <c r="B143" s="250"/>
      <c r="C143" s="252"/>
      <c r="D143" s="252"/>
      <c r="E143" s="252"/>
    </row>
    <row r="144" spans="1:5" s="36" customFormat="1" ht="15.75" thickBot="1">
      <c r="A144" s="21" t="s">
        <v>54</v>
      </c>
      <c r="B144" s="3"/>
      <c r="C144" s="24"/>
      <c r="D144" s="24"/>
      <c r="E144" s="24"/>
    </row>
    <row r="145" spans="1:5" ht="15.75" thickBot="1">
      <c r="A145" s="30" t="s">
        <v>127</v>
      </c>
      <c r="B145" s="33">
        <v>310</v>
      </c>
      <c r="C145" s="34">
        <v>0</v>
      </c>
      <c r="D145" s="34">
        <v>0</v>
      </c>
      <c r="E145" s="34">
        <v>0</v>
      </c>
    </row>
    <row r="146" spans="1:5" ht="30.75" thickBot="1">
      <c r="A146" s="30" t="s">
        <v>128</v>
      </c>
      <c r="B146" s="33">
        <v>340</v>
      </c>
      <c r="C146" s="34">
        <v>0</v>
      </c>
      <c r="D146" s="34">
        <v>0</v>
      </c>
      <c r="E146" s="34">
        <v>0</v>
      </c>
    </row>
    <row r="147" spans="1:5" ht="15.75" customHeight="1">
      <c r="A147" s="136" t="s">
        <v>145</v>
      </c>
      <c r="B147" s="221"/>
      <c r="C147" s="224">
        <f>C152+C167+C194+C193</f>
        <v>3412847</v>
      </c>
      <c r="D147" s="224">
        <v>0</v>
      </c>
      <c r="E147" s="224">
        <f>E152+E167+E194+E193</f>
        <v>3412847</v>
      </c>
    </row>
    <row r="148" spans="1:5">
      <c r="A148" s="137" t="s">
        <v>114</v>
      </c>
      <c r="B148" s="222"/>
      <c r="C148" s="225"/>
      <c r="D148" s="225"/>
      <c r="E148" s="225"/>
    </row>
    <row r="149" spans="1:5">
      <c r="A149" s="137" t="s">
        <v>115</v>
      </c>
      <c r="B149" s="222"/>
      <c r="C149" s="225"/>
      <c r="D149" s="225"/>
      <c r="E149" s="225"/>
    </row>
    <row r="150" spans="1:5">
      <c r="A150" s="137" t="s">
        <v>116</v>
      </c>
      <c r="B150" s="222"/>
      <c r="C150" s="225"/>
      <c r="D150" s="225"/>
      <c r="E150" s="225"/>
    </row>
    <row r="151" spans="1:5" ht="15.75" thickBot="1">
      <c r="A151" s="138" t="s">
        <v>146</v>
      </c>
      <c r="B151" s="223"/>
      <c r="C151" s="226"/>
      <c r="D151" s="226"/>
      <c r="E151" s="226"/>
    </row>
    <row r="152" spans="1:5">
      <c r="A152" s="137" t="s">
        <v>135</v>
      </c>
      <c r="B152" s="139">
        <v>210</v>
      </c>
      <c r="C152" s="225">
        <f>C155+C160+C161</f>
        <v>2509666.98</v>
      </c>
      <c r="D152" s="225">
        <v>0</v>
      </c>
      <c r="E152" s="225">
        <f>E155+E160+E161</f>
        <v>2509666.98</v>
      </c>
    </row>
    <row r="153" spans="1:5" ht="15.75" thickBot="1">
      <c r="A153" s="138" t="s">
        <v>47</v>
      </c>
      <c r="B153" s="140"/>
      <c r="C153" s="226"/>
      <c r="D153" s="226"/>
      <c r="E153" s="226"/>
    </row>
    <row r="154" spans="1:5" ht="15.75" thickBot="1">
      <c r="A154" s="141" t="s">
        <v>48</v>
      </c>
      <c r="B154" s="142"/>
      <c r="C154" s="143"/>
      <c r="D154" s="144"/>
      <c r="E154" s="144"/>
    </row>
    <row r="155" spans="1:5" ht="15.75" thickBot="1">
      <c r="A155" s="145" t="s">
        <v>49</v>
      </c>
      <c r="B155" s="146">
        <v>211</v>
      </c>
      <c r="C155" s="147">
        <f>1973128.75</f>
        <v>1973128.75</v>
      </c>
      <c r="D155" s="147">
        <v>0</v>
      </c>
      <c r="E155" s="147">
        <f>C155</f>
        <v>1973128.75</v>
      </c>
    </row>
    <row r="156" spans="1:5" ht="15.75" thickBot="1">
      <c r="A156" s="148" t="s">
        <v>29</v>
      </c>
      <c r="B156" s="149"/>
      <c r="C156" s="150"/>
      <c r="D156" s="150"/>
      <c r="E156" s="150"/>
    </row>
    <row r="157" spans="1:5" ht="15.75" thickBot="1">
      <c r="A157" s="151" t="s">
        <v>142</v>
      </c>
      <c r="B157" s="152"/>
      <c r="C157" s="187">
        <f>342293-300000</f>
        <v>42293</v>
      </c>
      <c r="D157" s="153">
        <v>0</v>
      </c>
      <c r="E157" s="153">
        <f>C157</f>
        <v>42293</v>
      </c>
    </row>
    <row r="158" spans="1:5" ht="15.75" thickBot="1">
      <c r="A158" s="151" t="s">
        <v>143</v>
      </c>
      <c r="B158" s="152"/>
      <c r="C158" s="153">
        <v>0</v>
      </c>
      <c r="D158" s="153">
        <v>0</v>
      </c>
      <c r="E158" s="153">
        <f>C158</f>
        <v>0</v>
      </c>
    </row>
    <row r="159" spans="1:5" ht="15.75" thickBot="1">
      <c r="A159" s="151" t="s">
        <v>144</v>
      </c>
      <c r="B159" s="152"/>
      <c r="C159" s="187">
        <f>153600-60000</f>
        <v>93600</v>
      </c>
      <c r="D159" s="153">
        <v>0</v>
      </c>
      <c r="E159" s="153">
        <f>C159</f>
        <v>93600</v>
      </c>
    </row>
    <row r="160" spans="1:5" ht="15.75" thickBot="1">
      <c r="A160" s="141" t="s">
        <v>50</v>
      </c>
      <c r="B160" s="154">
        <v>212</v>
      </c>
      <c r="C160" s="155">
        <f>50400-48856.25</f>
        <v>1543.75</v>
      </c>
      <c r="D160" s="155">
        <v>0</v>
      </c>
      <c r="E160" s="155">
        <f>C160</f>
        <v>1543.75</v>
      </c>
    </row>
    <row r="161" spans="1:10">
      <c r="A161" s="156" t="s">
        <v>51</v>
      </c>
      <c r="B161" s="231">
        <v>213</v>
      </c>
      <c r="C161" s="233">
        <v>534994.48</v>
      </c>
      <c r="D161" s="233"/>
      <c r="E161" s="233">
        <f>C161</f>
        <v>534994.48</v>
      </c>
    </row>
    <row r="162" spans="1:10" ht="15.75" thickBot="1">
      <c r="A162" s="148" t="s">
        <v>52</v>
      </c>
      <c r="B162" s="232"/>
      <c r="C162" s="234"/>
      <c r="D162" s="234"/>
      <c r="E162" s="234"/>
    </row>
    <row r="163" spans="1:10" ht="15.75" thickBot="1">
      <c r="A163" s="148" t="s">
        <v>29</v>
      </c>
      <c r="B163" s="149"/>
      <c r="C163" s="157"/>
      <c r="D163" s="157"/>
      <c r="E163" s="157"/>
      <c r="H163" s="42"/>
      <c r="I163" s="43"/>
      <c r="J163" s="44"/>
    </row>
    <row r="164" spans="1:10" ht="15.75" thickBot="1">
      <c r="A164" s="151" t="s">
        <v>142</v>
      </c>
      <c r="B164" s="152"/>
      <c r="C164" s="186">
        <f>104057-91251</f>
        <v>12806</v>
      </c>
      <c r="D164" s="158">
        <v>0</v>
      </c>
      <c r="E164" s="153">
        <f>C164</f>
        <v>12806</v>
      </c>
      <c r="H164" s="42"/>
      <c r="I164" s="43"/>
      <c r="J164" s="44"/>
    </row>
    <row r="165" spans="1:10" ht="15.75" thickBot="1">
      <c r="A165" s="151" t="s">
        <v>143</v>
      </c>
      <c r="B165" s="152"/>
      <c r="C165" s="158">
        <v>0</v>
      </c>
      <c r="D165" s="158">
        <v>0</v>
      </c>
      <c r="E165" s="153">
        <f>C165</f>
        <v>0</v>
      </c>
      <c r="H165" s="42"/>
      <c r="I165" s="43"/>
      <c r="J165" s="44"/>
    </row>
    <row r="166" spans="1:10" ht="15.75" thickBot="1">
      <c r="A166" s="151" t="s">
        <v>144</v>
      </c>
      <c r="B166" s="152"/>
      <c r="C166" s="186">
        <f>47600-19258</f>
        <v>28342</v>
      </c>
      <c r="D166" s="158">
        <v>0</v>
      </c>
      <c r="E166" s="153">
        <f>C166</f>
        <v>28342</v>
      </c>
      <c r="H166" s="42"/>
      <c r="I166" s="43"/>
      <c r="J166" s="44"/>
    </row>
    <row r="167" spans="1:10" ht="19.5" customHeight="1">
      <c r="A167" s="159" t="s">
        <v>90</v>
      </c>
      <c r="B167" s="227">
        <v>220</v>
      </c>
      <c r="C167" s="229">
        <f>C170+C172+C175+C177+C171</f>
        <v>693646.27</v>
      </c>
      <c r="D167" s="229">
        <v>0</v>
      </c>
      <c r="E167" s="229">
        <f>E170+E172+E175+E177+E171</f>
        <v>693646.27</v>
      </c>
    </row>
    <row r="168" spans="1:10" ht="14.25" customHeight="1" thickBot="1">
      <c r="A168" s="160" t="s">
        <v>91</v>
      </c>
      <c r="B168" s="228"/>
      <c r="C168" s="230"/>
      <c r="D168" s="230"/>
      <c r="E168" s="230"/>
    </row>
    <row r="169" spans="1:10" ht="18.75" customHeight="1" thickBot="1">
      <c r="A169" s="148" t="s">
        <v>54</v>
      </c>
      <c r="B169" s="149"/>
      <c r="C169" s="150"/>
      <c r="D169" s="150"/>
      <c r="E169" s="150"/>
    </row>
    <row r="170" spans="1:10" ht="17.25" customHeight="1" thickBot="1">
      <c r="A170" s="148" t="s">
        <v>55</v>
      </c>
      <c r="B170" s="149">
        <v>221</v>
      </c>
      <c r="C170" s="150">
        <v>17535.88</v>
      </c>
      <c r="D170" s="150">
        <v>0</v>
      </c>
      <c r="E170" s="150">
        <f>C170</f>
        <v>17535.88</v>
      </c>
    </row>
    <row r="171" spans="1:10" ht="17.25" customHeight="1" thickBot="1">
      <c r="A171" s="148" t="s">
        <v>56</v>
      </c>
      <c r="B171" s="149">
        <v>222</v>
      </c>
      <c r="C171" s="150">
        <v>879</v>
      </c>
      <c r="D171" s="150">
        <v>0</v>
      </c>
      <c r="E171" s="150">
        <f>C171</f>
        <v>879</v>
      </c>
      <c r="F171" s="176"/>
    </row>
    <row r="172" spans="1:10" ht="17.25" customHeight="1" thickBot="1">
      <c r="A172" s="148" t="s">
        <v>57</v>
      </c>
      <c r="B172" s="149">
        <v>223</v>
      </c>
      <c r="C172" s="150">
        <v>0</v>
      </c>
      <c r="D172" s="150">
        <v>0</v>
      </c>
      <c r="E172" s="150">
        <v>0</v>
      </c>
    </row>
    <row r="173" spans="1:10">
      <c r="A173" s="161" t="s">
        <v>58</v>
      </c>
      <c r="B173" s="231">
        <v>224</v>
      </c>
      <c r="C173" s="233">
        <v>0</v>
      </c>
      <c r="D173" s="233">
        <v>0</v>
      </c>
      <c r="E173" s="233">
        <v>0</v>
      </c>
    </row>
    <row r="174" spans="1:10" ht="15.75" thickBot="1">
      <c r="A174" s="148" t="s">
        <v>59</v>
      </c>
      <c r="B174" s="232"/>
      <c r="C174" s="234"/>
      <c r="D174" s="234"/>
      <c r="E174" s="234"/>
    </row>
    <row r="175" spans="1:10">
      <c r="A175" s="161" t="s">
        <v>60</v>
      </c>
      <c r="B175" s="231">
        <v>225</v>
      </c>
      <c r="C175" s="233">
        <v>109457.01</v>
      </c>
      <c r="D175" s="233">
        <v>0</v>
      </c>
      <c r="E175" s="233">
        <f>C175</f>
        <v>109457.01</v>
      </c>
    </row>
    <row r="176" spans="1:10" ht="15.75" thickBot="1">
      <c r="A176" s="148" t="s">
        <v>61</v>
      </c>
      <c r="B176" s="232"/>
      <c r="C176" s="234"/>
      <c r="D176" s="234"/>
      <c r="E176" s="234"/>
    </row>
    <row r="177" spans="1:5" ht="15.75" thickBot="1">
      <c r="A177" s="148" t="s">
        <v>92</v>
      </c>
      <c r="B177" s="149">
        <v>226</v>
      </c>
      <c r="C177" s="150">
        <f>781729.12-115086.88+10000-110867.86</f>
        <v>565774.38</v>
      </c>
      <c r="D177" s="150">
        <v>0</v>
      </c>
      <c r="E177" s="150">
        <f>C177</f>
        <v>565774.38</v>
      </c>
    </row>
    <row r="178" spans="1:5">
      <c r="A178" s="161" t="s">
        <v>63</v>
      </c>
      <c r="B178" s="162"/>
      <c r="C178" s="233">
        <v>0</v>
      </c>
      <c r="D178" s="233">
        <v>0</v>
      </c>
      <c r="E178" s="233">
        <v>0</v>
      </c>
    </row>
    <row r="179" spans="1:5">
      <c r="A179" s="161" t="s">
        <v>64</v>
      </c>
      <c r="B179" s="163">
        <v>240</v>
      </c>
      <c r="C179" s="235"/>
      <c r="D179" s="235"/>
      <c r="E179" s="235"/>
    </row>
    <row r="180" spans="1:5" ht="15.75" thickBot="1">
      <c r="A180" s="148" t="s">
        <v>65</v>
      </c>
      <c r="B180" s="164"/>
      <c r="C180" s="234"/>
      <c r="D180" s="234"/>
      <c r="E180" s="234"/>
    </row>
    <row r="181" spans="1:5" ht="18.75" customHeight="1" thickBot="1">
      <c r="A181" s="148" t="s">
        <v>54</v>
      </c>
      <c r="B181" s="149"/>
      <c r="C181" s="150"/>
      <c r="D181" s="150"/>
      <c r="E181" s="150"/>
    </row>
    <row r="182" spans="1:5">
      <c r="A182" s="161" t="s">
        <v>133</v>
      </c>
      <c r="B182" s="162">
        <v>241</v>
      </c>
      <c r="C182" s="233">
        <v>0</v>
      </c>
      <c r="D182" s="233">
        <v>0</v>
      </c>
      <c r="E182" s="233">
        <v>0</v>
      </c>
    </row>
    <row r="183" spans="1:5">
      <c r="A183" s="161" t="s">
        <v>139</v>
      </c>
      <c r="B183" s="162"/>
      <c r="C183" s="235"/>
      <c r="D183" s="235"/>
      <c r="E183" s="235"/>
    </row>
    <row r="184" spans="1:5" ht="15.75" thickBot="1">
      <c r="A184" s="161" t="s">
        <v>140</v>
      </c>
      <c r="B184" s="163"/>
      <c r="C184" s="235"/>
      <c r="D184" s="235"/>
      <c r="E184" s="235"/>
    </row>
    <row r="185" spans="1:5">
      <c r="A185" s="156" t="s">
        <v>69</v>
      </c>
      <c r="B185" s="231">
        <v>260</v>
      </c>
      <c r="C185" s="233">
        <v>0</v>
      </c>
      <c r="D185" s="233">
        <v>0</v>
      </c>
      <c r="E185" s="233">
        <v>0</v>
      </c>
    </row>
    <row r="186" spans="1:5" ht="15.75" thickBot="1">
      <c r="A186" s="148" t="s">
        <v>70</v>
      </c>
      <c r="B186" s="232"/>
      <c r="C186" s="234"/>
      <c r="D186" s="234"/>
      <c r="E186" s="234"/>
    </row>
    <row r="187" spans="1:5" ht="18" customHeight="1" thickBot="1">
      <c r="A187" s="148" t="s">
        <v>54</v>
      </c>
      <c r="B187" s="149"/>
      <c r="C187" s="150"/>
      <c r="D187" s="150"/>
      <c r="E187" s="150"/>
    </row>
    <row r="188" spans="1:5">
      <c r="A188" s="161" t="s">
        <v>71</v>
      </c>
      <c r="B188" s="231">
        <v>262</v>
      </c>
      <c r="C188" s="233">
        <v>0</v>
      </c>
      <c r="D188" s="233">
        <v>0</v>
      </c>
      <c r="E188" s="233">
        <v>0</v>
      </c>
    </row>
    <row r="189" spans="1:5" ht="15.75" thickBot="1">
      <c r="A189" s="148" t="s">
        <v>72</v>
      </c>
      <c r="B189" s="232"/>
      <c r="C189" s="234"/>
      <c r="D189" s="234"/>
      <c r="E189" s="234"/>
    </row>
    <row r="190" spans="1:5">
      <c r="A190" s="156" t="s">
        <v>73</v>
      </c>
      <c r="B190" s="165">
        <v>263</v>
      </c>
      <c r="C190" s="233">
        <v>0</v>
      </c>
      <c r="D190" s="233">
        <v>0</v>
      </c>
      <c r="E190" s="233">
        <v>0</v>
      </c>
    </row>
    <row r="191" spans="1:5">
      <c r="A191" s="161" t="s">
        <v>138</v>
      </c>
      <c r="B191" s="162"/>
      <c r="C191" s="235"/>
      <c r="D191" s="235"/>
      <c r="E191" s="235"/>
    </row>
    <row r="192" spans="1:5" ht="15.75" thickBot="1">
      <c r="A192" s="148" t="s">
        <v>132</v>
      </c>
      <c r="B192" s="149"/>
      <c r="C192" s="234"/>
      <c r="D192" s="234"/>
      <c r="E192" s="234"/>
    </row>
    <row r="193" spans="1:5" ht="15.75" thickBot="1">
      <c r="A193" s="148" t="s">
        <v>78</v>
      </c>
      <c r="B193" s="149">
        <v>290</v>
      </c>
      <c r="C193" s="150">
        <v>52424.54</v>
      </c>
      <c r="D193" s="150">
        <v>0</v>
      </c>
      <c r="E193" s="150">
        <f>C193</f>
        <v>52424.54</v>
      </c>
    </row>
    <row r="194" spans="1:5" ht="16.5" customHeight="1">
      <c r="A194" s="159" t="s">
        <v>93</v>
      </c>
      <c r="B194" s="166">
        <v>300</v>
      </c>
      <c r="C194" s="229">
        <f>C197+C203</f>
        <v>157109.21</v>
      </c>
      <c r="D194" s="229">
        <v>0</v>
      </c>
      <c r="E194" s="229">
        <f>E197+E203</f>
        <v>157109.21</v>
      </c>
    </row>
    <row r="195" spans="1:5" ht="17.25" customHeight="1" thickBot="1">
      <c r="A195" s="160" t="s">
        <v>137</v>
      </c>
      <c r="B195" s="167"/>
      <c r="C195" s="230"/>
      <c r="D195" s="230"/>
      <c r="E195" s="230"/>
    </row>
    <row r="196" spans="1:5" ht="17.25" customHeight="1" thickBot="1">
      <c r="A196" s="148" t="s">
        <v>54</v>
      </c>
      <c r="B196" s="149"/>
      <c r="C196" s="150"/>
      <c r="D196" s="150"/>
      <c r="E196" s="150"/>
    </row>
    <row r="197" spans="1:5">
      <c r="A197" s="161" t="s">
        <v>80</v>
      </c>
      <c r="B197" s="231">
        <v>310</v>
      </c>
      <c r="C197" s="233">
        <v>79594</v>
      </c>
      <c r="D197" s="233">
        <v>0</v>
      </c>
      <c r="E197" s="233">
        <f>C197</f>
        <v>79594</v>
      </c>
    </row>
    <row r="198" spans="1:5" ht="15.75" thickBot="1">
      <c r="A198" s="148" t="s">
        <v>81</v>
      </c>
      <c r="B198" s="232"/>
      <c r="C198" s="234"/>
      <c r="D198" s="234"/>
      <c r="E198" s="234"/>
    </row>
    <row r="199" spans="1:5">
      <c r="A199" s="161" t="s">
        <v>80</v>
      </c>
      <c r="B199" s="231">
        <v>320</v>
      </c>
      <c r="C199" s="233">
        <v>0</v>
      </c>
      <c r="D199" s="233">
        <v>0</v>
      </c>
      <c r="E199" s="233">
        <v>0</v>
      </c>
    </row>
    <row r="200" spans="1:5" ht="15.75" thickBot="1">
      <c r="A200" s="148" t="s">
        <v>82</v>
      </c>
      <c r="B200" s="232"/>
      <c r="C200" s="234"/>
      <c r="D200" s="234"/>
      <c r="E200" s="234"/>
    </row>
    <row r="201" spans="1:5">
      <c r="A201" s="156" t="s">
        <v>80</v>
      </c>
      <c r="B201" s="165">
        <v>330</v>
      </c>
      <c r="C201" s="233">
        <v>0</v>
      </c>
      <c r="D201" s="233">
        <v>0</v>
      </c>
      <c r="E201" s="233">
        <v>0</v>
      </c>
    </row>
    <row r="202" spans="1:5" ht="15.75" thickBot="1">
      <c r="A202" s="148" t="s">
        <v>136</v>
      </c>
      <c r="B202" s="149"/>
      <c r="C202" s="234"/>
      <c r="D202" s="234"/>
      <c r="E202" s="234"/>
    </row>
    <row r="203" spans="1:5">
      <c r="A203" s="161" t="s">
        <v>80</v>
      </c>
      <c r="B203" s="236">
        <v>340</v>
      </c>
      <c r="C203" s="235">
        <f>177515.21-100000</f>
        <v>77515.209999999992</v>
      </c>
      <c r="D203" s="235">
        <v>0</v>
      </c>
      <c r="E203" s="235">
        <f>C203</f>
        <v>77515.209999999992</v>
      </c>
    </row>
    <row r="204" spans="1:5" ht="15.75" thickBot="1">
      <c r="A204" s="148" t="s">
        <v>84</v>
      </c>
      <c r="B204" s="232"/>
      <c r="C204" s="234"/>
      <c r="D204" s="234"/>
      <c r="E204" s="234"/>
    </row>
    <row r="205" spans="1:5">
      <c r="A205" s="161" t="s">
        <v>85</v>
      </c>
      <c r="B205" s="231">
        <v>500</v>
      </c>
      <c r="C205" s="233">
        <v>0</v>
      </c>
      <c r="D205" s="233">
        <v>0</v>
      </c>
      <c r="E205" s="233">
        <v>0</v>
      </c>
    </row>
    <row r="206" spans="1:5" ht="15.75" thickBot="1">
      <c r="A206" s="148" t="s">
        <v>86</v>
      </c>
      <c r="B206" s="232"/>
      <c r="C206" s="234"/>
      <c r="D206" s="234"/>
      <c r="E206" s="234"/>
    </row>
    <row r="207" spans="1:5" ht="18.75" customHeight="1" thickBot="1">
      <c r="A207" s="141" t="s">
        <v>54</v>
      </c>
      <c r="B207" s="154"/>
      <c r="C207" s="155"/>
      <c r="D207" s="155"/>
      <c r="E207" s="155"/>
    </row>
    <row r="208" spans="1:5">
      <c r="A208" s="156" t="s">
        <v>80</v>
      </c>
      <c r="B208" s="165">
        <v>520</v>
      </c>
      <c r="C208" s="233">
        <v>0</v>
      </c>
      <c r="D208" s="233">
        <v>0</v>
      </c>
      <c r="E208" s="233">
        <v>0</v>
      </c>
    </row>
    <row r="209" spans="1:9">
      <c r="A209" s="161" t="s">
        <v>87</v>
      </c>
      <c r="B209" s="163"/>
      <c r="C209" s="235"/>
      <c r="D209" s="235"/>
      <c r="E209" s="235"/>
    </row>
    <row r="210" spans="1:9" ht="15.75" thickBot="1">
      <c r="A210" s="148" t="s">
        <v>130</v>
      </c>
      <c r="B210" s="164"/>
      <c r="C210" s="234"/>
      <c r="D210" s="234"/>
      <c r="E210" s="234"/>
    </row>
    <row r="211" spans="1:9">
      <c r="A211" s="156" t="s">
        <v>80</v>
      </c>
      <c r="B211" s="165">
        <v>530</v>
      </c>
      <c r="C211" s="233">
        <v>0</v>
      </c>
      <c r="D211" s="233">
        <v>0</v>
      </c>
      <c r="E211" s="233">
        <v>0</v>
      </c>
    </row>
    <row r="212" spans="1:9" ht="22.5" customHeight="1" thickBot="1">
      <c r="A212" s="148" t="s">
        <v>130</v>
      </c>
      <c r="B212" s="149"/>
      <c r="C212" s="234"/>
      <c r="D212" s="234"/>
      <c r="E212" s="234"/>
    </row>
    <row r="213" spans="1:9" ht="30.75" thickBot="1">
      <c r="A213" s="81" t="s">
        <v>154</v>
      </c>
      <c r="B213" s="82"/>
      <c r="C213" s="83">
        <f>C222+C214+C253+C254</f>
        <v>529600</v>
      </c>
      <c r="D213" s="83">
        <v>0</v>
      </c>
      <c r="E213" s="83">
        <f>E222+E254+E253+E214</f>
        <v>529600</v>
      </c>
      <c r="H213" t="s">
        <v>161</v>
      </c>
    </row>
    <row r="214" spans="1:9">
      <c r="A214" s="84" t="s">
        <v>45</v>
      </c>
      <c r="B214" s="85"/>
      <c r="C214" s="237">
        <f>C218+C219+C220</f>
        <v>0</v>
      </c>
      <c r="D214" s="237">
        <v>0</v>
      </c>
      <c r="E214" s="237">
        <f>E218+E219+E220</f>
        <v>0</v>
      </c>
      <c r="H214">
        <v>211</v>
      </c>
      <c r="I214" s="29">
        <f>C218+C282+C155</f>
        <v>1973128.75</v>
      </c>
    </row>
    <row r="215" spans="1:9">
      <c r="A215" s="84" t="s">
        <v>46</v>
      </c>
      <c r="B215" s="86">
        <v>210</v>
      </c>
      <c r="C215" s="238"/>
      <c r="D215" s="238"/>
      <c r="E215" s="238"/>
      <c r="H215">
        <v>212</v>
      </c>
      <c r="I215" s="29">
        <f>C219+C283+C160</f>
        <v>1543.75</v>
      </c>
    </row>
    <row r="216" spans="1:9" ht="15.75" thickBot="1">
      <c r="A216" s="87" t="s">
        <v>47</v>
      </c>
      <c r="B216" s="88"/>
      <c r="C216" s="239"/>
      <c r="D216" s="239"/>
      <c r="E216" s="239"/>
      <c r="H216">
        <v>213</v>
      </c>
      <c r="I216" s="29">
        <f>C220+C284+C161</f>
        <v>534994.48</v>
      </c>
    </row>
    <row r="217" spans="1:9" ht="15.75" thickBot="1">
      <c r="A217" s="89" t="s">
        <v>48</v>
      </c>
      <c r="B217" s="90"/>
      <c r="C217" s="91"/>
      <c r="D217" s="92"/>
      <c r="E217" s="91"/>
      <c r="H217">
        <v>221</v>
      </c>
      <c r="I217" s="29">
        <f>C225+C289+C170</f>
        <v>17535.88</v>
      </c>
    </row>
    <row r="218" spans="1:9" ht="15.75" thickBot="1">
      <c r="A218" s="89" t="s">
        <v>49</v>
      </c>
      <c r="B218" s="90">
        <v>211</v>
      </c>
      <c r="C218" s="91">
        <v>0</v>
      </c>
      <c r="D218" s="91">
        <v>0</v>
      </c>
      <c r="E218" s="91">
        <f>C218</f>
        <v>0</v>
      </c>
      <c r="H218" s="80">
        <v>222</v>
      </c>
      <c r="I218" s="29">
        <f>C226+C290+C171</f>
        <v>64879</v>
      </c>
    </row>
    <row r="219" spans="1:9" ht="15.75" thickBot="1">
      <c r="A219" s="89" t="s">
        <v>50</v>
      </c>
      <c r="B219" s="90">
        <v>212</v>
      </c>
      <c r="C219" s="91">
        <v>0</v>
      </c>
      <c r="D219" s="91">
        <v>0</v>
      </c>
      <c r="E219" s="91">
        <f>C219</f>
        <v>0</v>
      </c>
      <c r="H219" s="80">
        <v>225</v>
      </c>
      <c r="I219" s="29">
        <f>C230+C294+C175</f>
        <v>109457.01</v>
      </c>
    </row>
    <row r="220" spans="1:9">
      <c r="A220" s="93" t="s">
        <v>51</v>
      </c>
      <c r="B220" s="240">
        <v>213</v>
      </c>
      <c r="C220" s="242">
        <v>0</v>
      </c>
      <c r="D220" s="242">
        <v>0</v>
      </c>
      <c r="E220" s="242">
        <f>C220</f>
        <v>0</v>
      </c>
      <c r="H220">
        <v>226</v>
      </c>
      <c r="I220" s="29">
        <f>C232+C296+C177</f>
        <v>1147738.8399999999</v>
      </c>
    </row>
    <row r="221" spans="1:9" ht="15.75" thickBot="1">
      <c r="A221" s="89" t="s">
        <v>52</v>
      </c>
      <c r="B221" s="241"/>
      <c r="C221" s="243"/>
      <c r="D221" s="243"/>
      <c r="E221" s="243"/>
      <c r="H221">
        <v>290</v>
      </c>
      <c r="I221" s="29">
        <f>C253+C317+C193</f>
        <v>98060.08</v>
      </c>
    </row>
    <row r="222" spans="1:9">
      <c r="A222" s="84" t="s">
        <v>90</v>
      </c>
      <c r="B222" s="245">
        <v>220</v>
      </c>
      <c r="C222" s="237">
        <f>C232+C230+C226</f>
        <v>453964.46</v>
      </c>
      <c r="D222" s="237">
        <v>0</v>
      </c>
      <c r="E222" s="237">
        <f>E232+E230+E226</f>
        <v>453964.46</v>
      </c>
      <c r="H222">
        <v>310</v>
      </c>
      <c r="I222" s="29">
        <f>C258+C322+C197</f>
        <v>79594</v>
      </c>
    </row>
    <row r="223" spans="1:9" ht="15.75" thickBot="1">
      <c r="A223" s="87" t="s">
        <v>91</v>
      </c>
      <c r="B223" s="246"/>
      <c r="C223" s="239"/>
      <c r="D223" s="239"/>
      <c r="E223" s="239"/>
      <c r="H223">
        <v>340</v>
      </c>
      <c r="I223" s="29">
        <f>C329+C265+C203</f>
        <v>107515.20999999999</v>
      </c>
    </row>
    <row r="224" spans="1:9" ht="15.75" thickBot="1">
      <c r="A224" s="89" t="s">
        <v>54</v>
      </c>
      <c r="B224" s="90"/>
      <c r="C224" s="91"/>
      <c r="D224" s="91"/>
      <c r="E224" s="91"/>
      <c r="H224" s="13" t="s">
        <v>162</v>
      </c>
      <c r="I224" s="29">
        <f>I223+I222+I221+I220+I219+I218+I217+I216+I215+I214</f>
        <v>4134447</v>
      </c>
    </row>
    <row r="225" spans="1:9" ht="15.75" thickBot="1">
      <c r="A225" s="89" t="s">
        <v>55</v>
      </c>
      <c r="B225" s="90">
        <v>221</v>
      </c>
      <c r="C225" s="91">
        <v>0</v>
      </c>
      <c r="D225" s="91">
        <v>0</v>
      </c>
      <c r="E225" s="91">
        <v>0</v>
      </c>
      <c r="I225" s="29"/>
    </row>
    <row r="226" spans="1:9" ht="15.75" thickBot="1">
      <c r="A226" s="89" t="s">
        <v>56</v>
      </c>
      <c r="B226" s="90">
        <v>222</v>
      </c>
      <c r="C226" s="91">
        <f>67000-3000</f>
        <v>64000</v>
      </c>
      <c r="D226" s="91"/>
      <c r="E226" s="91">
        <f>C226</f>
        <v>64000</v>
      </c>
      <c r="H226">
        <f>863229.68+4533632.46</f>
        <v>5396862.1399999997</v>
      </c>
      <c r="I226" s="29"/>
    </row>
    <row r="227" spans="1:9" ht="15.75" thickBot="1">
      <c r="A227" s="89" t="s">
        <v>57</v>
      </c>
      <c r="B227" s="90">
        <v>223</v>
      </c>
      <c r="C227" s="91"/>
      <c r="D227" s="91">
        <v>0</v>
      </c>
      <c r="E227" s="91"/>
      <c r="I227" s="29">
        <f>I224-H226</f>
        <v>-1262415.1399999997</v>
      </c>
    </row>
    <row r="228" spans="1:9">
      <c r="A228" s="93" t="s">
        <v>58</v>
      </c>
      <c r="B228" s="240">
        <v>224</v>
      </c>
      <c r="C228" s="242">
        <v>0</v>
      </c>
      <c r="D228" s="242"/>
      <c r="E228" s="242">
        <v>0</v>
      </c>
    </row>
    <row r="229" spans="1:9" ht="15.75" thickBot="1">
      <c r="A229" s="89" t="s">
        <v>59</v>
      </c>
      <c r="B229" s="241"/>
      <c r="C229" s="243"/>
      <c r="D229" s="243"/>
      <c r="E229" s="243"/>
    </row>
    <row r="230" spans="1:9">
      <c r="A230" s="93" t="s">
        <v>60</v>
      </c>
      <c r="B230" s="240">
        <v>225</v>
      </c>
      <c r="C230" s="242">
        <v>0</v>
      </c>
      <c r="D230" s="242">
        <v>0</v>
      </c>
      <c r="E230" s="242">
        <f>C230</f>
        <v>0</v>
      </c>
    </row>
    <row r="231" spans="1:9" ht="15.75" thickBot="1">
      <c r="A231" s="89" t="s">
        <v>61</v>
      </c>
      <c r="B231" s="241"/>
      <c r="C231" s="243"/>
      <c r="D231" s="243"/>
      <c r="E231" s="243"/>
    </row>
    <row r="232" spans="1:9" ht="15.75" thickBot="1">
      <c r="A232" s="94" t="s">
        <v>92</v>
      </c>
      <c r="B232" s="90">
        <v>226</v>
      </c>
      <c r="C232" s="91">
        <v>389964.46</v>
      </c>
      <c r="D232" s="91">
        <v>0</v>
      </c>
      <c r="E232" s="91">
        <f>C232</f>
        <v>389964.46</v>
      </c>
    </row>
    <row r="233" spans="1:9" ht="15.75" hidden="1" thickBot="1">
      <c r="A233" s="95" t="s">
        <v>152</v>
      </c>
      <c r="B233" s="96"/>
      <c r="C233" s="97">
        <v>0</v>
      </c>
      <c r="D233" s="97">
        <v>0</v>
      </c>
      <c r="E233" s="97">
        <f>C233</f>
        <v>0</v>
      </c>
    </row>
    <row r="234" spans="1:9">
      <c r="A234" s="98" t="s">
        <v>63</v>
      </c>
      <c r="B234" s="99"/>
      <c r="C234" s="242">
        <v>0</v>
      </c>
      <c r="D234" s="242">
        <v>0</v>
      </c>
      <c r="E234" s="242">
        <v>0</v>
      </c>
    </row>
    <row r="235" spans="1:9">
      <c r="A235" s="93" t="s">
        <v>64</v>
      </c>
      <c r="B235" s="100">
        <v>240</v>
      </c>
      <c r="C235" s="244"/>
      <c r="D235" s="244"/>
      <c r="E235" s="244"/>
    </row>
    <row r="236" spans="1:9" ht="15.75" thickBot="1">
      <c r="A236" s="89" t="s">
        <v>65</v>
      </c>
      <c r="B236" s="101"/>
      <c r="C236" s="243"/>
      <c r="D236" s="243"/>
      <c r="E236" s="243"/>
    </row>
    <row r="237" spans="1:9" ht="15.75" thickBot="1">
      <c r="A237" s="89" t="s">
        <v>54</v>
      </c>
      <c r="B237" s="90"/>
      <c r="C237" s="91"/>
      <c r="D237" s="91"/>
      <c r="E237" s="91"/>
      <c r="G237" t="s">
        <v>164</v>
      </c>
    </row>
    <row r="238" spans="1:9">
      <c r="A238" s="93" t="s">
        <v>63</v>
      </c>
      <c r="B238" s="85"/>
      <c r="C238" s="242">
        <v>0</v>
      </c>
      <c r="D238" s="242">
        <v>0</v>
      </c>
      <c r="E238" s="242">
        <v>0</v>
      </c>
      <c r="F238">
        <v>211</v>
      </c>
      <c r="G238" s="174">
        <f>E155</f>
        <v>1973128.75</v>
      </c>
    </row>
    <row r="239" spans="1:9">
      <c r="A239" s="93" t="s">
        <v>64</v>
      </c>
      <c r="B239" s="85"/>
      <c r="C239" s="244"/>
      <c r="D239" s="244"/>
      <c r="E239" s="244"/>
      <c r="F239">
        <v>212</v>
      </c>
      <c r="G239" s="174">
        <f>E160+E219</f>
        <v>1543.75</v>
      </c>
    </row>
    <row r="240" spans="1:9">
      <c r="A240" s="93" t="s">
        <v>66</v>
      </c>
      <c r="B240" s="96">
        <v>241</v>
      </c>
      <c r="C240" s="244"/>
      <c r="D240" s="244"/>
      <c r="E240" s="244"/>
      <c r="F240">
        <v>213</v>
      </c>
      <c r="G240" s="174">
        <f>E161</f>
        <v>534994.48</v>
      </c>
    </row>
    <row r="241" spans="1:7">
      <c r="A241" s="93" t="s">
        <v>67</v>
      </c>
      <c r="B241" s="85"/>
      <c r="C241" s="244"/>
      <c r="D241" s="244"/>
      <c r="E241" s="244"/>
      <c r="F241">
        <v>221</v>
      </c>
      <c r="G241" s="174">
        <f>E170</f>
        <v>17535.88</v>
      </c>
    </row>
    <row r="242" spans="1:7" ht="15.75" thickBot="1">
      <c r="A242" s="89" t="s">
        <v>68</v>
      </c>
      <c r="B242" s="88"/>
      <c r="C242" s="243"/>
      <c r="D242" s="243"/>
      <c r="E242" s="243"/>
      <c r="F242">
        <v>222</v>
      </c>
      <c r="G242" s="175">
        <f>E171+E226</f>
        <v>64879</v>
      </c>
    </row>
    <row r="243" spans="1:7">
      <c r="A243" s="93" t="s">
        <v>69</v>
      </c>
      <c r="B243" s="240">
        <v>260</v>
      </c>
      <c r="C243" s="242">
        <v>0</v>
      </c>
      <c r="D243" s="242">
        <v>0</v>
      </c>
      <c r="E243" s="242">
        <v>0</v>
      </c>
      <c r="F243">
        <v>223</v>
      </c>
      <c r="G243" s="174">
        <f>E172</f>
        <v>0</v>
      </c>
    </row>
    <row r="244" spans="1:7" ht="15.75" thickBot="1">
      <c r="A244" s="89" t="s">
        <v>70</v>
      </c>
      <c r="B244" s="241"/>
      <c r="C244" s="243"/>
      <c r="D244" s="243"/>
      <c r="E244" s="243"/>
      <c r="F244">
        <v>225</v>
      </c>
      <c r="G244" s="174">
        <f>E175+E230+E294</f>
        <v>109457.01</v>
      </c>
    </row>
    <row r="245" spans="1:7" ht="15.75" thickBot="1">
      <c r="A245" s="89" t="s">
        <v>54</v>
      </c>
      <c r="B245" s="90"/>
      <c r="C245" s="91"/>
      <c r="D245" s="91"/>
      <c r="E245" s="91"/>
      <c r="F245">
        <v>226</v>
      </c>
      <c r="G245" s="174">
        <f>E177+E232+E296</f>
        <v>1147738.8400000001</v>
      </c>
    </row>
    <row r="246" spans="1:7">
      <c r="A246" s="93" t="s">
        <v>71</v>
      </c>
      <c r="B246" s="240">
        <v>262</v>
      </c>
      <c r="C246" s="242">
        <v>0</v>
      </c>
      <c r="D246" s="242">
        <v>0</v>
      </c>
      <c r="E246" s="242">
        <v>0</v>
      </c>
      <c r="F246">
        <v>290</v>
      </c>
      <c r="G246" s="174">
        <f>E193+E253</f>
        <v>98060.08</v>
      </c>
    </row>
    <row r="247" spans="1:7" ht="15.75" thickBot="1">
      <c r="A247" s="89" t="s">
        <v>72</v>
      </c>
      <c r="B247" s="241"/>
      <c r="C247" s="243"/>
      <c r="D247" s="243"/>
      <c r="E247" s="243"/>
      <c r="F247">
        <v>310</v>
      </c>
      <c r="G247" s="174">
        <f>E197+E258</f>
        <v>79594</v>
      </c>
    </row>
    <row r="248" spans="1:7">
      <c r="A248" s="93" t="s">
        <v>73</v>
      </c>
      <c r="B248" s="85"/>
      <c r="C248" s="242">
        <v>0</v>
      </c>
      <c r="D248" s="242">
        <v>0</v>
      </c>
      <c r="E248" s="242">
        <v>0</v>
      </c>
      <c r="F248">
        <v>340</v>
      </c>
      <c r="G248" s="174">
        <f>E203</f>
        <v>77515.209999999992</v>
      </c>
    </row>
    <row r="249" spans="1:7">
      <c r="A249" s="93" t="s">
        <v>74</v>
      </c>
      <c r="B249" s="85"/>
      <c r="C249" s="244"/>
      <c r="D249" s="244"/>
      <c r="E249" s="244"/>
    </row>
    <row r="250" spans="1:7">
      <c r="A250" s="93" t="s">
        <v>75</v>
      </c>
      <c r="B250" s="96">
        <v>263</v>
      </c>
      <c r="C250" s="244"/>
      <c r="D250" s="244"/>
      <c r="E250" s="244"/>
      <c r="G250" s="29">
        <f>G238+G239+G240+G241+G242+G244+G243+G245+G246+G247+G248</f>
        <v>4104447</v>
      </c>
    </row>
    <row r="251" spans="1:7">
      <c r="A251" s="93" t="s">
        <v>76</v>
      </c>
      <c r="B251" s="85"/>
      <c r="C251" s="244"/>
      <c r="D251" s="244"/>
      <c r="E251" s="244"/>
    </row>
    <row r="252" spans="1:7" ht="15.75" thickBot="1">
      <c r="A252" s="89" t="s">
        <v>77</v>
      </c>
      <c r="B252" s="88"/>
      <c r="C252" s="243"/>
      <c r="D252" s="243"/>
      <c r="E252" s="243"/>
    </row>
    <row r="253" spans="1:7" ht="15.75" thickBot="1">
      <c r="A253" s="89" t="s">
        <v>78</v>
      </c>
      <c r="B253" s="90">
        <v>290</v>
      </c>
      <c r="C253" s="91">
        <v>45635.54</v>
      </c>
      <c r="D253" s="91">
        <v>0</v>
      </c>
      <c r="E253" s="91">
        <f>C253</f>
        <v>45635.54</v>
      </c>
    </row>
    <row r="254" spans="1:7">
      <c r="A254" s="84" t="s">
        <v>93</v>
      </c>
      <c r="B254" s="85"/>
      <c r="C254" s="237">
        <f>C258+C265</f>
        <v>30000</v>
      </c>
      <c r="D254" s="237">
        <v>0</v>
      </c>
      <c r="E254" s="237">
        <f>E258+E265</f>
        <v>30000</v>
      </c>
    </row>
    <row r="255" spans="1:7">
      <c r="A255" s="84" t="s">
        <v>94</v>
      </c>
      <c r="B255" s="86">
        <v>300</v>
      </c>
      <c r="C255" s="238"/>
      <c r="D255" s="238"/>
      <c r="E255" s="238"/>
    </row>
    <row r="256" spans="1:7" ht="15.75" thickBot="1">
      <c r="A256" s="87" t="s">
        <v>91</v>
      </c>
      <c r="B256" s="88"/>
      <c r="C256" s="239"/>
      <c r="D256" s="239"/>
      <c r="E256" s="239"/>
    </row>
    <row r="257" spans="1:5" ht="15.75" thickBot="1">
      <c r="A257" s="89" t="s">
        <v>54</v>
      </c>
      <c r="B257" s="90"/>
      <c r="C257" s="91"/>
      <c r="D257" s="91"/>
      <c r="E257" s="91"/>
    </row>
    <row r="258" spans="1:5">
      <c r="A258" s="93" t="s">
        <v>80</v>
      </c>
      <c r="B258" s="240">
        <v>310</v>
      </c>
      <c r="C258" s="242">
        <v>0</v>
      </c>
      <c r="D258" s="242">
        <v>0</v>
      </c>
      <c r="E258" s="242">
        <f>C258</f>
        <v>0</v>
      </c>
    </row>
    <row r="259" spans="1:5" ht="15.75" thickBot="1">
      <c r="A259" s="89" t="s">
        <v>81</v>
      </c>
      <c r="B259" s="241"/>
      <c r="C259" s="243"/>
      <c r="D259" s="243"/>
      <c r="E259" s="243"/>
    </row>
    <row r="260" spans="1:5">
      <c r="A260" s="98" t="s">
        <v>80</v>
      </c>
      <c r="B260" s="240">
        <v>320</v>
      </c>
      <c r="C260" s="242">
        <v>0</v>
      </c>
      <c r="D260" s="242">
        <v>0</v>
      </c>
      <c r="E260" s="242">
        <v>0</v>
      </c>
    </row>
    <row r="261" spans="1:5" ht="15.75" thickBot="1">
      <c r="A261" s="89" t="s">
        <v>82</v>
      </c>
      <c r="B261" s="241"/>
      <c r="C261" s="243"/>
      <c r="D261" s="243"/>
      <c r="E261" s="243"/>
    </row>
    <row r="262" spans="1:5">
      <c r="A262" s="98" t="s">
        <v>80</v>
      </c>
      <c r="B262" s="102"/>
      <c r="C262" s="242">
        <v>0</v>
      </c>
      <c r="D262" s="242">
        <v>0</v>
      </c>
      <c r="E262" s="242">
        <v>0</v>
      </c>
    </row>
    <row r="263" spans="1:5">
      <c r="A263" s="93" t="s">
        <v>95</v>
      </c>
      <c r="B263" s="96">
        <v>330</v>
      </c>
      <c r="C263" s="244"/>
      <c r="D263" s="244"/>
      <c r="E263" s="244"/>
    </row>
    <row r="264" spans="1:5" ht="15.75" thickBot="1">
      <c r="A264" s="89" t="s">
        <v>96</v>
      </c>
      <c r="B264" s="88"/>
      <c r="C264" s="243"/>
      <c r="D264" s="243"/>
      <c r="E264" s="243"/>
    </row>
    <row r="265" spans="1:5">
      <c r="A265" s="93" t="s">
        <v>80</v>
      </c>
      <c r="B265" s="240">
        <v>340</v>
      </c>
      <c r="C265" s="242">
        <v>30000</v>
      </c>
      <c r="D265" s="242">
        <v>0</v>
      </c>
      <c r="E265" s="242">
        <f>C265</f>
        <v>30000</v>
      </c>
    </row>
    <row r="266" spans="1:5" ht="15.75" thickBot="1">
      <c r="A266" s="89" t="s">
        <v>84</v>
      </c>
      <c r="B266" s="241"/>
      <c r="C266" s="243"/>
      <c r="D266" s="243"/>
      <c r="E266" s="243"/>
    </row>
    <row r="267" spans="1:5">
      <c r="A267" s="98" t="s">
        <v>85</v>
      </c>
      <c r="B267" s="240">
        <v>500</v>
      </c>
      <c r="C267" s="242"/>
      <c r="D267" s="242"/>
      <c r="E267" s="242"/>
    </row>
    <row r="268" spans="1:5" ht="15.75" thickBot="1">
      <c r="A268" s="89" t="s">
        <v>86</v>
      </c>
      <c r="B268" s="241"/>
      <c r="C268" s="243"/>
      <c r="D268" s="243"/>
      <c r="E268" s="243"/>
    </row>
    <row r="269" spans="1:5" ht="15.75" thickBot="1">
      <c r="A269" s="103" t="s">
        <v>54</v>
      </c>
      <c r="B269" s="104"/>
      <c r="C269" s="105"/>
      <c r="D269" s="105"/>
      <c r="E269" s="105"/>
    </row>
    <row r="270" spans="1:5">
      <c r="A270" s="93" t="s">
        <v>80</v>
      </c>
      <c r="B270" s="85"/>
      <c r="C270" s="242">
        <v>0</v>
      </c>
      <c r="D270" s="242">
        <v>0</v>
      </c>
      <c r="E270" s="242"/>
    </row>
    <row r="271" spans="1:5">
      <c r="A271" s="93" t="s">
        <v>87</v>
      </c>
      <c r="B271" s="96">
        <v>520</v>
      </c>
      <c r="C271" s="244"/>
      <c r="D271" s="244"/>
      <c r="E271" s="244"/>
    </row>
    <row r="272" spans="1:5">
      <c r="A272" s="93" t="s">
        <v>88</v>
      </c>
      <c r="B272" s="85"/>
      <c r="C272" s="244"/>
      <c r="D272" s="244"/>
      <c r="E272" s="244"/>
    </row>
    <row r="273" spans="1:5" ht="15.75" thickBot="1">
      <c r="A273" s="89" t="s">
        <v>89</v>
      </c>
      <c r="B273" s="88"/>
      <c r="C273" s="243"/>
      <c r="D273" s="243"/>
      <c r="E273" s="243"/>
    </row>
    <row r="274" spans="1:5">
      <c r="A274" s="93" t="s">
        <v>80</v>
      </c>
      <c r="B274" s="85"/>
      <c r="C274" s="242">
        <v>0</v>
      </c>
      <c r="D274" s="242">
        <v>0</v>
      </c>
      <c r="E274" s="242"/>
    </row>
    <row r="275" spans="1:5">
      <c r="A275" s="93" t="s">
        <v>88</v>
      </c>
      <c r="B275" s="96">
        <v>530</v>
      </c>
      <c r="C275" s="244"/>
      <c r="D275" s="244"/>
      <c r="E275" s="244"/>
    </row>
    <row r="276" spans="1:5" ht="15.75" thickBot="1">
      <c r="A276" s="89" t="s">
        <v>89</v>
      </c>
      <c r="B276" s="88"/>
      <c r="C276" s="243"/>
      <c r="D276" s="243"/>
      <c r="E276" s="243"/>
    </row>
    <row r="277" spans="1:5" ht="15.75" thickBot="1">
      <c r="A277" s="106" t="s">
        <v>157</v>
      </c>
      <c r="B277" s="107"/>
      <c r="C277" s="108">
        <f>C286+C278+C317+C318</f>
        <v>192000</v>
      </c>
      <c r="D277" s="108">
        <v>0</v>
      </c>
      <c r="E277" s="108">
        <f>E286+E318+E317+E278</f>
        <v>192000</v>
      </c>
    </row>
    <row r="278" spans="1:5">
      <c r="A278" s="109" t="s">
        <v>45</v>
      </c>
      <c r="B278" s="110"/>
      <c r="C278" s="256">
        <f>C282+C283+C284</f>
        <v>0</v>
      </c>
      <c r="D278" s="256">
        <v>0</v>
      </c>
      <c r="E278" s="256">
        <f>E282+E283+E284</f>
        <v>0</v>
      </c>
    </row>
    <row r="279" spans="1:5">
      <c r="A279" s="109" t="s">
        <v>46</v>
      </c>
      <c r="B279" s="111">
        <v>210</v>
      </c>
      <c r="C279" s="257"/>
      <c r="D279" s="257"/>
      <c r="E279" s="257"/>
    </row>
    <row r="280" spans="1:5" ht="15.75" thickBot="1">
      <c r="A280" s="112" t="s">
        <v>47</v>
      </c>
      <c r="B280" s="113"/>
      <c r="C280" s="258"/>
      <c r="D280" s="258"/>
      <c r="E280" s="258"/>
    </row>
    <row r="281" spans="1:5" ht="15.75" thickBot="1">
      <c r="A281" s="114" t="s">
        <v>48</v>
      </c>
      <c r="B281" s="115"/>
      <c r="C281" s="116"/>
      <c r="D281" s="117"/>
      <c r="E281" s="116"/>
    </row>
    <row r="282" spans="1:5" ht="15.75" thickBot="1">
      <c r="A282" s="114" t="s">
        <v>49</v>
      </c>
      <c r="B282" s="115">
        <v>211</v>
      </c>
      <c r="C282" s="116">
        <v>0</v>
      </c>
      <c r="D282" s="116">
        <v>0</v>
      </c>
      <c r="E282" s="116">
        <f>C282</f>
        <v>0</v>
      </c>
    </row>
    <row r="283" spans="1:5" ht="15.75" thickBot="1">
      <c r="A283" s="114" t="s">
        <v>50</v>
      </c>
      <c r="B283" s="115">
        <v>212</v>
      </c>
      <c r="C283" s="116">
        <v>0</v>
      </c>
      <c r="D283" s="116">
        <v>0</v>
      </c>
      <c r="E283" s="116">
        <f>C283</f>
        <v>0</v>
      </c>
    </row>
    <row r="284" spans="1:5">
      <c r="A284" s="118" t="s">
        <v>51</v>
      </c>
      <c r="B284" s="259">
        <v>213</v>
      </c>
      <c r="C284" s="261">
        <v>0</v>
      </c>
      <c r="D284" s="261">
        <v>0</v>
      </c>
      <c r="E284" s="261">
        <f>C284</f>
        <v>0</v>
      </c>
    </row>
    <row r="285" spans="1:5" ht="15.75" thickBot="1">
      <c r="A285" s="114" t="s">
        <v>52</v>
      </c>
      <c r="B285" s="260"/>
      <c r="C285" s="262"/>
      <c r="D285" s="262"/>
      <c r="E285" s="262"/>
    </row>
    <row r="286" spans="1:5">
      <c r="A286" s="109" t="s">
        <v>90</v>
      </c>
      <c r="B286" s="263">
        <v>220</v>
      </c>
      <c r="C286" s="256">
        <f>C296+C294+C290</f>
        <v>192000</v>
      </c>
      <c r="D286" s="256">
        <v>0</v>
      </c>
      <c r="E286" s="256">
        <f>E296+E294+E290</f>
        <v>192000</v>
      </c>
    </row>
    <row r="287" spans="1:5" ht="15.75" thickBot="1">
      <c r="A287" s="112" t="s">
        <v>91</v>
      </c>
      <c r="B287" s="264"/>
      <c r="C287" s="258"/>
      <c r="D287" s="258"/>
      <c r="E287" s="258"/>
    </row>
    <row r="288" spans="1:5" ht="15.75" thickBot="1">
      <c r="A288" s="114" t="s">
        <v>54</v>
      </c>
      <c r="B288" s="115"/>
      <c r="C288" s="116"/>
      <c r="D288" s="116"/>
      <c r="E288" s="116"/>
    </row>
    <row r="289" spans="1:5" ht="15.75" thickBot="1">
      <c r="A289" s="114" t="s">
        <v>55</v>
      </c>
      <c r="B289" s="115">
        <v>221</v>
      </c>
      <c r="C289" s="116">
        <v>0</v>
      </c>
      <c r="D289" s="116">
        <v>0</v>
      </c>
      <c r="E289" s="116">
        <v>0</v>
      </c>
    </row>
    <row r="290" spans="1:5" ht="15.75" thickBot="1">
      <c r="A290" s="114" t="s">
        <v>56</v>
      </c>
      <c r="B290" s="115">
        <v>222</v>
      </c>
      <c r="C290" s="116">
        <v>0</v>
      </c>
      <c r="D290" s="116"/>
      <c r="E290" s="116">
        <f>C290</f>
        <v>0</v>
      </c>
    </row>
    <row r="291" spans="1:5" ht="15.75" thickBot="1">
      <c r="A291" s="114" t="s">
        <v>57</v>
      </c>
      <c r="B291" s="115">
        <v>223</v>
      </c>
      <c r="C291" s="116"/>
      <c r="D291" s="116">
        <v>0</v>
      </c>
      <c r="E291" s="116"/>
    </row>
    <row r="292" spans="1:5">
      <c r="A292" s="118" t="s">
        <v>58</v>
      </c>
      <c r="B292" s="259">
        <v>224</v>
      </c>
      <c r="C292" s="261">
        <v>0</v>
      </c>
      <c r="D292" s="261"/>
      <c r="E292" s="261">
        <v>0</v>
      </c>
    </row>
    <row r="293" spans="1:5" ht="15.75" thickBot="1">
      <c r="A293" s="114" t="s">
        <v>59</v>
      </c>
      <c r="B293" s="260"/>
      <c r="C293" s="262"/>
      <c r="D293" s="262"/>
      <c r="E293" s="262"/>
    </row>
    <row r="294" spans="1:5">
      <c r="A294" s="118" t="s">
        <v>60</v>
      </c>
      <c r="B294" s="259">
        <v>225</v>
      </c>
      <c r="C294" s="261">
        <v>0</v>
      </c>
      <c r="D294" s="261">
        <v>0</v>
      </c>
      <c r="E294" s="261">
        <f>C294</f>
        <v>0</v>
      </c>
    </row>
    <row r="295" spans="1:5" ht="15.75" thickBot="1">
      <c r="A295" s="114" t="s">
        <v>61</v>
      </c>
      <c r="B295" s="260"/>
      <c r="C295" s="262"/>
      <c r="D295" s="262"/>
      <c r="E295" s="262"/>
    </row>
    <row r="296" spans="1:5" ht="15.75" thickBot="1">
      <c r="A296" s="119" t="s">
        <v>92</v>
      </c>
      <c r="B296" s="115">
        <v>226</v>
      </c>
      <c r="C296" s="116">
        <f>C297</f>
        <v>192000</v>
      </c>
      <c r="D296" s="116">
        <v>0</v>
      </c>
      <c r="E296" s="116">
        <f>C296</f>
        <v>192000</v>
      </c>
    </row>
    <row r="297" spans="1:5" ht="15.75" thickBot="1">
      <c r="A297" s="120" t="s">
        <v>152</v>
      </c>
      <c r="B297" s="121"/>
      <c r="C297" s="185">
        <v>192000</v>
      </c>
      <c r="D297" s="122"/>
      <c r="E297" s="122">
        <f>C297</f>
        <v>192000</v>
      </c>
    </row>
    <row r="298" spans="1:5">
      <c r="A298" s="123" t="s">
        <v>63</v>
      </c>
      <c r="B298" s="124"/>
      <c r="C298" s="261">
        <v>0</v>
      </c>
      <c r="D298" s="261">
        <v>0</v>
      </c>
      <c r="E298" s="261">
        <v>0</v>
      </c>
    </row>
    <row r="299" spans="1:5">
      <c r="A299" s="118" t="s">
        <v>64</v>
      </c>
      <c r="B299" s="125">
        <v>240</v>
      </c>
      <c r="C299" s="265"/>
      <c r="D299" s="265"/>
      <c r="E299" s="265"/>
    </row>
    <row r="300" spans="1:5" ht="15.75" thickBot="1">
      <c r="A300" s="114" t="s">
        <v>65</v>
      </c>
      <c r="B300" s="126"/>
      <c r="C300" s="262"/>
      <c r="D300" s="262"/>
      <c r="E300" s="262"/>
    </row>
    <row r="301" spans="1:5" ht="15.75" thickBot="1">
      <c r="A301" s="114" t="s">
        <v>54</v>
      </c>
      <c r="B301" s="115"/>
      <c r="C301" s="116"/>
      <c r="D301" s="116"/>
      <c r="E301" s="116"/>
    </row>
    <row r="302" spans="1:5">
      <c r="A302" s="118" t="s">
        <v>63</v>
      </c>
      <c r="B302" s="110"/>
      <c r="C302" s="261">
        <v>0</v>
      </c>
      <c r="D302" s="261">
        <v>0</v>
      </c>
      <c r="E302" s="261">
        <v>0</v>
      </c>
    </row>
    <row r="303" spans="1:5">
      <c r="A303" s="118" t="s">
        <v>64</v>
      </c>
      <c r="B303" s="110"/>
      <c r="C303" s="265"/>
      <c r="D303" s="265"/>
      <c r="E303" s="265"/>
    </row>
    <row r="304" spans="1:5">
      <c r="A304" s="118" t="s">
        <v>66</v>
      </c>
      <c r="B304" s="121">
        <v>241</v>
      </c>
      <c r="C304" s="265"/>
      <c r="D304" s="265"/>
      <c r="E304" s="265"/>
    </row>
    <row r="305" spans="1:5">
      <c r="A305" s="118" t="s">
        <v>67</v>
      </c>
      <c r="B305" s="110"/>
      <c r="C305" s="265"/>
      <c r="D305" s="265"/>
      <c r="E305" s="265"/>
    </row>
    <row r="306" spans="1:5" ht="15.75" thickBot="1">
      <c r="A306" s="114" t="s">
        <v>68</v>
      </c>
      <c r="B306" s="113"/>
      <c r="C306" s="262"/>
      <c r="D306" s="262"/>
      <c r="E306" s="262"/>
    </row>
    <row r="307" spans="1:5">
      <c r="A307" s="118" t="s">
        <v>69</v>
      </c>
      <c r="B307" s="259">
        <v>260</v>
      </c>
      <c r="C307" s="261">
        <v>0</v>
      </c>
      <c r="D307" s="261">
        <v>0</v>
      </c>
      <c r="E307" s="261">
        <v>0</v>
      </c>
    </row>
    <row r="308" spans="1:5" ht="15.75" thickBot="1">
      <c r="A308" s="114" t="s">
        <v>70</v>
      </c>
      <c r="B308" s="260"/>
      <c r="C308" s="262"/>
      <c r="D308" s="262"/>
      <c r="E308" s="262"/>
    </row>
    <row r="309" spans="1:5" ht="15.75" thickBot="1">
      <c r="A309" s="114" t="s">
        <v>54</v>
      </c>
      <c r="B309" s="115"/>
      <c r="C309" s="116"/>
      <c r="D309" s="116"/>
      <c r="E309" s="116"/>
    </row>
    <row r="310" spans="1:5">
      <c r="A310" s="118" t="s">
        <v>71</v>
      </c>
      <c r="B310" s="259">
        <v>262</v>
      </c>
      <c r="C310" s="261">
        <v>0</v>
      </c>
      <c r="D310" s="261">
        <v>0</v>
      </c>
      <c r="E310" s="261">
        <v>0</v>
      </c>
    </row>
    <row r="311" spans="1:5" ht="15.75" thickBot="1">
      <c r="A311" s="114" t="s">
        <v>72</v>
      </c>
      <c r="B311" s="260"/>
      <c r="C311" s="262"/>
      <c r="D311" s="262"/>
      <c r="E311" s="262"/>
    </row>
    <row r="312" spans="1:5">
      <c r="A312" s="118" t="s">
        <v>73</v>
      </c>
      <c r="B312" s="110"/>
      <c r="C312" s="261">
        <v>0</v>
      </c>
      <c r="D312" s="261">
        <v>0</v>
      </c>
      <c r="E312" s="261">
        <v>0</v>
      </c>
    </row>
    <row r="313" spans="1:5">
      <c r="A313" s="118" t="s">
        <v>74</v>
      </c>
      <c r="B313" s="110"/>
      <c r="C313" s="265"/>
      <c r="D313" s="265"/>
      <c r="E313" s="265"/>
    </row>
    <row r="314" spans="1:5">
      <c r="A314" s="118" t="s">
        <v>75</v>
      </c>
      <c r="B314" s="121">
        <v>263</v>
      </c>
      <c r="C314" s="265"/>
      <c r="D314" s="265"/>
      <c r="E314" s="265"/>
    </row>
    <row r="315" spans="1:5">
      <c r="A315" s="118" t="s">
        <v>76</v>
      </c>
      <c r="B315" s="110"/>
      <c r="C315" s="265"/>
      <c r="D315" s="265"/>
      <c r="E315" s="265"/>
    </row>
    <row r="316" spans="1:5" ht="15.75" thickBot="1">
      <c r="A316" s="114" t="s">
        <v>77</v>
      </c>
      <c r="B316" s="113"/>
      <c r="C316" s="262"/>
      <c r="D316" s="262"/>
      <c r="E316" s="262"/>
    </row>
    <row r="317" spans="1:5" ht="15.75" thickBot="1">
      <c r="A317" s="114" t="s">
        <v>78</v>
      </c>
      <c r="B317" s="115">
        <v>290</v>
      </c>
      <c r="C317" s="116">
        <v>0</v>
      </c>
      <c r="D317" s="116">
        <v>0</v>
      </c>
      <c r="E317" s="116">
        <f>C317</f>
        <v>0</v>
      </c>
    </row>
    <row r="318" spans="1:5">
      <c r="A318" s="109" t="s">
        <v>93</v>
      </c>
      <c r="B318" s="110"/>
      <c r="C318" s="256">
        <f>C322+C329</f>
        <v>0</v>
      </c>
      <c r="D318" s="256">
        <v>0</v>
      </c>
      <c r="E318" s="256">
        <f>E322+E329</f>
        <v>0</v>
      </c>
    </row>
    <row r="319" spans="1:5">
      <c r="A319" s="109" t="s">
        <v>94</v>
      </c>
      <c r="B319" s="111">
        <v>300</v>
      </c>
      <c r="C319" s="257"/>
      <c r="D319" s="257"/>
      <c r="E319" s="257"/>
    </row>
    <row r="320" spans="1:5" ht="15.75" thickBot="1">
      <c r="A320" s="112" t="s">
        <v>91</v>
      </c>
      <c r="B320" s="113"/>
      <c r="C320" s="258"/>
      <c r="D320" s="258"/>
      <c r="E320" s="258"/>
    </row>
    <row r="321" spans="1:5" ht="15.75" thickBot="1">
      <c r="A321" s="114" t="s">
        <v>54</v>
      </c>
      <c r="B321" s="115"/>
      <c r="C321" s="116"/>
      <c r="D321" s="116"/>
      <c r="E321" s="116"/>
    </row>
    <row r="322" spans="1:5">
      <c r="A322" s="118" t="s">
        <v>80</v>
      </c>
      <c r="B322" s="259">
        <v>310</v>
      </c>
      <c r="C322" s="261">
        <v>0</v>
      </c>
      <c r="D322" s="261">
        <v>0</v>
      </c>
      <c r="E322" s="261">
        <f>C322</f>
        <v>0</v>
      </c>
    </row>
    <row r="323" spans="1:5" ht="15.75" thickBot="1">
      <c r="A323" s="114" t="s">
        <v>81</v>
      </c>
      <c r="B323" s="260"/>
      <c r="C323" s="262"/>
      <c r="D323" s="262"/>
      <c r="E323" s="262"/>
    </row>
    <row r="324" spans="1:5">
      <c r="A324" s="123" t="s">
        <v>80</v>
      </c>
      <c r="B324" s="259">
        <v>320</v>
      </c>
      <c r="C324" s="261">
        <v>0</v>
      </c>
      <c r="D324" s="261">
        <v>0</v>
      </c>
      <c r="E324" s="261">
        <v>0</v>
      </c>
    </row>
    <row r="325" spans="1:5" ht="15.75" thickBot="1">
      <c r="A325" s="114" t="s">
        <v>82</v>
      </c>
      <c r="B325" s="260"/>
      <c r="C325" s="262"/>
      <c r="D325" s="262"/>
      <c r="E325" s="262"/>
    </row>
    <row r="326" spans="1:5">
      <c r="A326" s="123" t="s">
        <v>80</v>
      </c>
      <c r="B326" s="127"/>
      <c r="C326" s="261">
        <v>0</v>
      </c>
      <c r="D326" s="261">
        <v>0</v>
      </c>
      <c r="E326" s="261">
        <v>0</v>
      </c>
    </row>
    <row r="327" spans="1:5">
      <c r="A327" s="118" t="s">
        <v>95</v>
      </c>
      <c r="B327" s="121">
        <v>330</v>
      </c>
      <c r="C327" s="265"/>
      <c r="D327" s="265"/>
      <c r="E327" s="265"/>
    </row>
    <row r="328" spans="1:5" ht="15.75" thickBot="1">
      <c r="A328" s="114" t="s">
        <v>96</v>
      </c>
      <c r="B328" s="113"/>
      <c r="C328" s="262"/>
      <c r="D328" s="262"/>
      <c r="E328" s="262"/>
    </row>
    <row r="329" spans="1:5">
      <c r="A329" s="118" t="s">
        <v>80</v>
      </c>
      <c r="B329" s="259">
        <v>340</v>
      </c>
      <c r="C329" s="261">
        <v>0</v>
      </c>
      <c r="D329" s="261">
        <v>0</v>
      </c>
      <c r="E329" s="261">
        <f>C329</f>
        <v>0</v>
      </c>
    </row>
    <row r="330" spans="1:5" ht="15.75" thickBot="1">
      <c r="A330" s="114" t="s">
        <v>84</v>
      </c>
      <c r="B330" s="260"/>
      <c r="C330" s="262"/>
      <c r="D330" s="262"/>
      <c r="E330" s="262"/>
    </row>
    <row r="331" spans="1:5">
      <c r="A331" s="123" t="s">
        <v>85</v>
      </c>
      <c r="B331" s="259">
        <v>500</v>
      </c>
      <c r="C331" s="261"/>
      <c r="D331" s="261"/>
      <c r="E331" s="261"/>
    </row>
    <row r="332" spans="1:5" ht="15.75" thickBot="1">
      <c r="A332" s="114" t="s">
        <v>86</v>
      </c>
      <c r="B332" s="260"/>
      <c r="C332" s="262"/>
      <c r="D332" s="262"/>
      <c r="E332" s="262"/>
    </row>
    <row r="333" spans="1:5" ht="15.75" thickBot="1">
      <c r="A333" s="128" t="s">
        <v>54</v>
      </c>
      <c r="B333" s="129"/>
      <c r="C333" s="130"/>
      <c r="D333" s="130"/>
      <c r="E333" s="130"/>
    </row>
    <row r="334" spans="1:5">
      <c r="A334" s="118" t="s">
        <v>80</v>
      </c>
      <c r="B334" s="110"/>
      <c r="C334" s="261">
        <v>0</v>
      </c>
      <c r="D334" s="261">
        <v>0</v>
      </c>
      <c r="E334" s="261"/>
    </row>
    <row r="335" spans="1:5">
      <c r="A335" s="118" t="s">
        <v>87</v>
      </c>
      <c r="B335" s="121">
        <v>520</v>
      </c>
      <c r="C335" s="265"/>
      <c r="D335" s="265"/>
      <c r="E335" s="265"/>
    </row>
    <row r="336" spans="1:5">
      <c r="A336" s="118" t="s">
        <v>88</v>
      </c>
      <c r="B336" s="110"/>
      <c r="C336" s="265"/>
      <c r="D336" s="265"/>
      <c r="E336" s="265"/>
    </row>
    <row r="337" spans="1:5" ht="15.75" thickBot="1">
      <c r="A337" s="114" t="s">
        <v>89</v>
      </c>
      <c r="B337" s="113"/>
      <c r="C337" s="262"/>
      <c r="D337" s="262"/>
      <c r="E337" s="262"/>
    </row>
    <row r="338" spans="1:5">
      <c r="A338" s="118" t="s">
        <v>80</v>
      </c>
      <c r="B338" s="110"/>
      <c r="C338" s="261">
        <v>0</v>
      </c>
      <c r="D338" s="261">
        <v>0</v>
      </c>
      <c r="E338" s="261"/>
    </row>
    <row r="339" spans="1:5">
      <c r="A339" s="118" t="s">
        <v>88</v>
      </c>
      <c r="B339" s="121">
        <v>530</v>
      </c>
      <c r="C339" s="265"/>
      <c r="D339" s="265"/>
      <c r="E339" s="265"/>
    </row>
    <row r="340" spans="1:5" ht="15.75" thickBot="1">
      <c r="A340" s="114" t="s">
        <v>89</v>
      </c>
      <c r="B340" s="113"/>
      <c r="C340" s="262"/>
      <c r="D340" s="262"/>
      <c r="E340" s="262"/>
    </row>
    <row r="342" spans="1:5" ht="9.75" customHeight="1"/>
    <row r="343" spans="1:5" hidden="1"/>
    <row r="344" spans="1:5">
      <c r="A344" s="22" t="s">
        <v>158</v>
      </c>
    </row>
    <row r="345" spans="1:5">
      <c r="A345" s="22" t="s">
        <v>159</v>
      </c>
    </row>
    <row r="346" spans="1:5">
      <c r="A346" s="22" t="s">
        <v>97</v>
      </c>
    </row>
    <row r="347" spans="1:5">
      <c r="A347" s="22" t="s">
        <v>98</v>
      </c>
    </row>
    <row r="348" spans="1:5">
      <c r="A348" s="22" t="s">
        <v>99</v>
      </c>
    </row>
    <row r="349" spans="1:5">
      <c r="A349" s="22" t="s">
        <v>111</v>
      </c>
    </row>
    <row r="350" spans="1:5">
      <c r="A350" s="22" t="s">
        <v>100</v>
      </c>
    </row>
    <row r="351" spans="1:5">
      <c r="A351" s="22" t="s">
        <v>101</v>
      </c>
    </row>
    <row r="352" spans="1:5">
      <c r="A352" s="22" t="s">
        <v>102</v>
      </c>
    </row>
    <row r="353" spans="1:1">
      <c r="A353" s="22" t="s">
        <v>100</v>
      </c>
    </row>
    <row r="354" spans="1:1" ht="6" customHeight="1">
      <c r="A354" s="22"/>
    </row>
    <row r="355" spans="1:1">
      <c r="A355" s="22" t="s">
        <v>103</v>
      </c>
    </row>
    <row r="356" spans="1:1">
      <c r="A356" s="22" t="s">
        <v>104</v>
      </c>
    </row>
    <row r="357" spans="1:1" ht="7.5" customHeight="1">
      <c r="A357" s="22" t="s">
        <v>105</v>
      </c>
    </row>
    <row r="358" spans="1:1">
      <c r="A358" s="22" t="s">
        <v>106</v>
      </c>
    </row>
  </sheetData>
  <sheetProtection password="CCDD" sheet="1" objects="1" scenarios="1"/>
  <mergeCells count="287">
    <mergeCell ref="B331:B332"/>
    <mergeCell ref="C331:C332"/>
    <mergeCell ref="D331:D332"/>
    <mergeCell ref="E331:E332"/>
    <mergeCell ref="C334:C337"/>
    <mergeCell ref="D334:D337"/>
    <mergeCell ref="E334:E337"/>
    <mergeCell ref="C338:C340"/>
    <mergeCell ref="D338:D340"/>
    <mergeCell ref="E338:E340"/>
    <mergeCell ref="B324:B325"/>
    <mergeCell ref="C324:C325"/>
    <mergeCell ref="D324:D325"/>
    <mergeCell ref="E324:E325"/>
    <mergeCell ref="C326:C328"/>
    <mergeCell ref="D326:D328"/>
    <mergeCell ref="E326:E328"/>
    <mergeCell ref="B329:B330"/>
    <mergeCell ref="C329:C330"/>
    <mergeCell ref="D329:D330"/>
    <mergeCell ref="E329:E330"/>
    <mergeCell ref="C312:C316"/>
    <mergeCell ref="D312:D316"/>
    <mergeCell ref="E312:E316"/>
    <mergeCell ref="C318:C320"/>
    <mergeCell ref="D318:D320"/>
    <mergeCell ref="E318:E320"/>
    <mergeCell ref="B322:B323"/>
    <mergeCell ref="C322:C323"/>
    <mergeCell ref="D322:D323"/>
    <mergeCell ref="E322:E323"/>
    <mergeCell ref="C302:C306"/>
    <mergeCell ref="D302:D306"/>
    <mergeCell ref="E302:E306"/>
    <mergeCell ref="B307:B308"/>
    <mergeCell ref="C307:C308"/>
    <mergeCell ref="D307:D308"/>
    <mergeCell ref="E307:E308"/>
    <mergeCell ref="B310:B311"/>
    <mergeCell ref="C310:C311"/>
    <mergeCell ref="D310:D311"/>
    <mergeCell ref="E310:E311"/>
    <mergeCell ref="B292:B293"/>
    <mergeCell ref="C292:C293"/>
    <mergeCell ref="D292:D293"/>
    <mergeCell ref="E292:E293"/>
    <mergeCell ref="B294:B295"/>
    <mergeCell ref="C294:C295"/>
    <mergeCell ref="D294:D295"/>
    <mergeCell ref="E294:E295"/>
    <mergeCell ref="C298:C300"/>
    <mergeCell ref="D298:D300"/>
    <mergeCell ref="E298:E300"/>
    <mergeCell ref="C278:C280"/>
    <mergeCell ref="D278:D280"/>
    <mergeCell ref="E278:E280"/>
    <mergeCell ref="B284:B285"/>
    <mergeCell ref="C284:C285"/>
    <mergeCell ref="D284:D285"/>
    <mergeCell ref="E284:E285"/>
    <mergeCell ref="B286:B287"/>
    <mergeCell ref="C286:C287"/>
    <mergeCell ref="D286:D287"/>
    <mergeCell ref="E286:E287"/>
    <mergeCell ref="A142:A143"/>
    <mergeCell ref="B142:B143"/>
    <mergeCell ref="C142:C143"/>
    <mergeCell ref="D142:D143"/>
    <mergeCell ref="E142:E143"/>
    <mergeCell ref="A1:E1"/>
    <mergeCell ref="A2:E2"/>
    <mergeCell ref="D5:E5"/>
    <mergeCell ref="A3:E3"/>
    <mergeCell ref="B120:B121"/>
    <mergeCell ref="C120:C121"/>
    <mergeCell ref="D120:D121"/>
    <mergeCell ref="E120:E121"/>
    <mergeCell ref="B122:B123"/>
    <mergeCell ref="C122:C123"/>
    <mergeCell ref="D122:D123"/>
    <mergeCell ref="E122:E123"/>
    <mergeCell ref="B116:B117"/>
    <mergeCell ref="C116:C117"/>
    <mergeCell ref="D116:D117"/>
    <mergeCell ref="E116:E117"/>
    <mergeCell ref="C118:C119"/>
    <mergeCell ref="D118:D119"/>
    <mergeCell ref="E118:E119"/>
    <mergeCell ref="C270:C273"/>
    <mergeCell ref="D270:D273"/>
    <mergeCell ref="E270:E273"/>
    <mergeCell ref="C274:C276"/>
    <mergeCell ref="D274:D276"/>
    <mergeCell ref="E274:E276"/>
    <mergeCell ref="B265:B266"/>
    <mergeCell ref="C265:C266"/>
    <mergeCell ref="D265:D266"/>
    <mergeCell ref="E265:E266"/>
    <mergeCell ref="B267:B268"/>
    <mergeCell ref="C267:C268"/>
    <mergeCell ref="D267:D268"/>
    <mergeCell ref="E267:E268"/>
    <mergeCell ref="B260:B261"/>
    <mergeCell ref="C260:C261"/>
    <mergeCell ref="D260:D261"/>
    <mergeCell ref="E260:E261"/>
    <mergeCell ref="C262:C264"/>
    <mergeCell ref="D262:D264"/>
    <mergeCell ref="E262:E264"/>
    <mergeCell ref="C254:C256"/>
    <mergeCell ref="D254:D256"/>
    <mergeCell ref="E254:E256"/>
    <mergeCell ref="B258:B259"/>
    <mergeCell ref="C258:C259"/>
    <mergeCell ref="D258:D259"/>
    <mergeCell ref="E258:E259"/>
    <mergeCell ref="B246:B247"/>
    <mergeCell ref="C246:C247"/>
    <mergeCell ref="D246:D247"/>
    <mergeCell ref="E246:E247"/>
    <mergeCell ref="C248:C252"/>
    <mergeCell ref="D248:D252"/>
    <mergeCell ref="E248:E252"/>
    <mergeCell ref="C238:C242"/>
    <mergeCell ref="D238:D242"/>
    <mergeCell ref="E238:E242"/>
    <mergeCell ref="B243:B244"/>
    <mergeCell ref="C243:C244"/>
    <mergeCell ref="D243:D244"/>
    <mergeCell ref="E243:E244"/>
    <mergeCell ref="B230:B231"/>
    <mergeCell ref="C230:C231"/>
    <mergeCell ref="D230:D231"/>
    <mergeCell ref="E230:E231"/>
    <mergeCell ref="C234:C236"/>
    <mergeCell ref="D234:D236"/>
    <mergeCell ref="E234:E236"/>
    <mergeCell ref="B222:B223"/>
    <mergeCell ref="C222:C223"/>
    <mergeCell ref="D222:D223"/>
    <mergeCell ref="E222:E223"/>
    <mergeCell ref="B228:B229"/>
    <mergeCell ref="C228:C229"/>
    <mergeCell ref="D228:D229"/>
    <mergeCell ref="E228:E229"/>
    <mergeCell ref="C214:C216"/>
    <mergeCell ref="D214:D216"/>
    <mergeCell ref="E214:E216"/>
    <mergeCell ref="B220:B221"/>
    <mergeCell ref="C220:C221"/>
    <mergeCell ref="D220:D221"/>
    <mergeCell ref="E220:E221"/>
    <mergeCell ref="C208:C210"/>
    <mergeCell ref="D208:D210"/>
    <mergeCell ref="E208:E210"/>
    <mergeCell ref="C211:C212"/>
    <mergeCell ref="D211:D212"/>
    <mergeCell ref="E211:E212"/>
    <mergeCell ref="B203:B204"/>
    <mergeCell ref="C203:C204"/>
    <mergeCell ref="D203:D204"/>
    <mergeCell ref="E203:E204"/>
    <mergeCell ref="B205:B206"/>
    <mergeCell ref="C205:C206"/>
    <mergeCell ref="D205:D206"/>
    <mergeCell ref="E205:E206"/>
    <mergeCell ref="B199:B200"/>
    <mergeCell ref="C199:C200"/>
    <mergeCell ref="D199:D200"/>
    <mergeCell ref="E199:E200"/>
    <mergeCell ref="C201:C202"/>
    <mergeCell ref="D201:D202"/>
    <mergeCell ref="E201:E202"/>
    <mergeCell ref="C194:C195"/>
    <mergeCell ref="D194:D195"/>
    <mergeCell ref="E194:E195"/>
    <mergeCell ref="B197:B198"/>
    <mergeCell ref="C197:C198"/>
    <mergeCell ref="D197:D198"/>
    <mergeCell ref="E197:E198"/>
    <mergeCell ref="B188:B189"/>
    <mergeCell ref="C188:C189"/>
    <mergeCell ref="D188:D189"/>
    <mergeCell ref="E188:E189"/>
    <mergeCell ref="C190:C192"/>
    <mergeCell ref="D190:D192"/>
    <mergeCell ref="E190:E192"/>
    <mergeCell ref="C182:C184"/>
    <mergeCell ref="D182:D184"/>
    <mergeCell ref="E182:E184"/>
    <mergeCell ref="B185:B186"/>
    <mergeCell ref="C185:C186"/>
    <mergeCell ref="D185:D186"/>
    <mergeCell ref="E185:E186"/>
    <mergeCell ref="B175:B176"/>
    <mergeCell ref="C175:C176"/>
    <mergeCell ref="D175:D176"/>
    <mergeCell ref="E175:E176"/>
    <mergeCell ref="C178:C180"/>
    <mergeCell ref="D178:D180"/>
    <mergeCell ref="E178:E180"/>
    <mergeCell ref="B173:B174"/>
    <mergeCell ref="C173:C174"/>
    <mergeCell ref="D173:D174"/>
    <mergeCell ref="E173:E174"/>
    <mergeCell ref="C152:C153"/>
    <mergeCell ref="D152:D153"/>
    <mergeCell ref="E152:E153"/>
    <mergeCell ref="B161:B162"/>
    <mergeCell ref="C161:C162"/>
    <mergeCell ref="D161:D162"/>
    <mergeCell ref="E161:E162"/>
    <mergeCell ref="B147:B151"/>
    <mergeCell ref="C147:C151"/>
    <mergeCell ref="D147:D151"/>
    <mergeCell ref="E147:E151"/>
    <mergeCell ref="C125:C126"/>
    <mergeCell ref="D125:D126"/>
    <mergeCell ref="E125:E126"/>
    <mergeCell ref="B167:B168"/>
    <mergeCell ref="C167:C168"/>
    <mergeCell ref="D167:D168"/>
    <mergeCell ref="E167:E168"/>
    <mergeCell ref="A111:A112"/>
    <mergeCell ref="C111:C112"/>
    <mergeCell ref="D111:D112"/>
    <mergeCell ref="E111:E112"/>
    <mergeCell ref="B114:B115"/>
    <mergeCell ref="C114:C115"/>
    <mergeCell ref="D114:D115"/>
    <mergeCell ref="E114:E115"/>
    <mergeCell ref="B111:B112"/>
    <mergeCell ref="B105:B106"/>
    <mergeCell ref="C105:C106"/>
    <mergeCell ref="D105:D106"/>
    <mergeCell ref="E105:E106"/>
    <mergeCell ref="C107:C109"/>
    <mergeCell ref="D107:D109"/>
    <mergeCell ref="E107:E109"/>
    <mergeCell ref="C99:C101"/>
    <mergeCell ref="D99:D101"/>
    <mergeCell ref="E99:E101"/>
    <mergeCell ref="B102:B103"/>
    <mergeCell ref="C102:C103"/>
    <mergeCell ref="D102:D103"/>
    <mergeCell ref="E102:E103"/>
    <mergeCell ref="C95:C97"/>
    <mergeCell ref="D95:D97"/>
    <mergeCell ref="E95:E97"/>
    <mergeCell ref="A72:C72"/>
    <mergeCell ref="B79:B80"/>
    <mergeCell ref="C79:C80"/>
    <mergeCell ref="D79:D80"/>
    <mergeCell ref="E79:E80"/>
    <mergeCell ref="B90:B91"/>
    <mergeCell ref="C90:C91"/>
    <mergeCell ref="D90:D91"/>
    <mergeCell ref="E90:E91"/>
    <mergeCell ref="C5:C17"/>
    <mergeCell ref="B19:B21"/>
    <mergeCell ref="C19:C21"/>
    <mergeCell ref="D19:D21"/>
    <mergeCell ref="E19:E21"/>
    <mergeCell ref="B61:B63"/>
    <mergeCell ref="C61:C63"/>
    <mergeCell ref="D61:D63"/>
    <mergeCell ref="E61:E63"/>
    <mergeCell ref="B52:B53"/>
    <mergeCell ref="C52:C53"/>
    <mergeCell ref="D52:D53"/>
    <mergeCell ref="E52:E53"/>
    <mergeCell ref="J89:J94"/>
    <mergeCell ref="B26:B27"/>
    <mergeCell ref="C26:C27"/>
    <mergeCell ref="D26:D27"/>
    <mergeCell ref="E26:E27"/>
    <mergeCell ref="B33:B37"/>
    <mergeCell ref="C33:C37"/>
    <mergeCell ref="D33:D37"/>
    <mergeCell ref="E33:E37"/>
    <mergeCell ref="C70:C71"/>
    <mergeCell ref="D70:D71"/>
    <mergeCell ref="E70:E71"/>
    <mergeCell ref="B92:B93"/>
    <mergeCell ref="C92:C93"/>
    <mergeCell ref="D92:D93"/>
    <mergeCell ref="E92:E93"/>
  </mergeCells>
  <pageMargins left="0.31496062992125984" right="0" top="0.55118110236220474" bottom="0" header="0.31496062992125984" footer="0.31496062992125984"/>
  <pageSetup paperSize="9" scale="90" orientation="portrait" verticalDpi="0" r:id="rId1"/>
  <rowBreaks count="6" manualBreakCount="6">
    <brk id="51" max="6" man="1"/>
    <brk id="104" max="4" man="1"/>
    <brk id="162" max="4" man="1"/>
    <brk id="212" max="4" man="1"/>
    <brk id="264" max="4" man="1"/>
    <brk id="317" max="4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Лист1</vt:lpstr>
      <vt:lpstr>Лист1!Область_печати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Константин Н. Логинов</dc:creator>
  <cp:lastModifiedBy>Константин Н. Логинов</cp:lastModifiedBy>
  <cp:lastPrinted>2016-01-12T06:34:24Z</cp:lastPrinted>
  <dcterms:created xsi:type="dcterms:W3CDTF">2012-12-20T06:26:19Z</dcterms:created>
  <dcterms:modified xsi:type="dcterms:W3CDTF">2016-02-02T04:16:23Z</dcterms:modified>
</cp:coreProperties>
</file>